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 tabRatio="364"/>
  </bookViews>
  <sheets>
    <sheet name="SKP" sheetId="1" r:id="rId1"/>
    <sheet name="PENGUKURAN" sheetId="2" r:id="rId2"/>
  </sheets>
  <calcPr calcId="124519"/>
</workbook>
</file>

<file path=xl/calcChain.xml><?xml version="1.0" encoding="utf-8"?>
<calcChain xmlns="http://schemas.openxmlformats.org/spreadsheetml/2006/main">
  <c r="P27" i="1"/>
  <c r="N24"/>
  <c r="N23"/>
  <c r="N22"/>
  <c r="N21"/>
  <c r="N20"/>
  <c r="N19"/>
  <c r="N18"/>
  <c r="N17"/>
  <c r="N16"/>
  <c r="N15"/>
  <c r="N14"/>
  <c r="N13"/>
  <c r="N12"/>
  <c r="N11"/>
  <c r="A17"/>
  <c r="A12"/>
  <c r="A13" s="1"/>
  <c r="A14" s="1"/>
  <c r="A15" s="1"/>
  <c r="A16" s="1"/>
  <c r="Q19" i="2"/>
  <c r="Q18"/>
  <c r="Q17"/>
  <c r="D15"/>
  <c r="E15"/>
  <c r="L15" s="1"/>
  <c r="F15"/>
  <c r="G15"/>
  <c r="AK15" s="1"/>
  <c r="H15"/>
  <c r="O15" s="1"/>
  <c r="I15"/>
  <c r="AF15" s="1"/>
  <c r="J15"/>
  <c r="D16"/>
  <c r="T16" s="1"/>
  <c r="E16"/>
  <c r="L16" s="1"/>
  <c r="F16"/>
  <c r="Z16" s="1"/>
  <c r="G16"/>
  <c r="AK16" s="1"/>
  <c r="H16"/>
  <c r="O16" s="1"/>
  <c r="I16"/>
  <c r="J16"/>
  <c r="D17"/>
  <c r="E17"/>
  <c r="L17" s="1"/>
  <c r="F17"/>
  <c r="G17"/>
  <c r="H17"/>
  <c r="O17" s="1"/>
  <c r="I17"/>
  <c r="R17" s="1"/>
  <c r="J17"/>
  <c r="D18"/>
  <c r="E18"/>
  <c r="L18" s="1"/>
  <c r="F18"/>
  <c r="G18"/>
  <c r="H18"/>
  <c r="O18" s="1"/>
  <c r="I18"/>
  <c r="J18"/>
  <c r="R18"/>
  <c r="D19"/>
  <c r="E19"/>
  <c r="L19" s="1"/>
  <c r="F19"/>
  <c r="G19"/>
  <c r="H19"/>
  <c r="O19" s="1"/>
  <c r="I19"/>
  <c r="R19" s="1"/>
  <c r="J19"/>
  <c r="D20"/>
  <c r="E20"/>
  <c r="L20" s="1"/>
  <c r="F20"/>
  <c r="G20"/>
  <c r="H20"/>
  <c r="O20" s="1"/>
  <c r="I20"/>
  <c r="R20" s="1"/>
  <c r="J20"/>
  <c r="Q20"/>
  <c r="D21"/>
  <c r="E21"/>
  <c r="L21" s="1"/>
  <c r="F21"/>
  <c r="G21"/>
  <c r="H21"/>
  <c r="O21" s="1"/>
  <c r="I21"/>
  <c r="R21" s="1"/>
  <c r="J21"/>
  <c r="Q21"/>
  <c r="D22"/>
  <c r="E22"/>
  <c r="L22" s="1"/>
  <c r="F22"/>
  <c r="G22"/>
  <c r="H22"/>
  <c r="I22"/>
  <c r="R22" s="1"/>
  <c r="J22"/>
  <c r="O22"/>
  <c r="Q22"/>
  <c r="D23"/>
  <c r="E23"/>
  <c r="L23" s="1"/>
  <c r="F23"/>
  <c r="G23"/>
  <c r="H23"/>
  <c r="O23" s="1"/>
  <c r="I23"/>
  <c r="R23" s="1"/>
  <c r="J23"/>
  <c r="Q23"/>
  <c r="D24"/>
  <c r="E24"/>
  <c r="L24" s="1"/>
  <c r="F24"/>
  <c r="G24"/>
  <c r="H24"/>
  <c r="O24" s="1"/>
  <c r="I24"/>
  <c r="R24" s="1"/>
  <c r="J24"/>
  <c r="Q24"/>
  <c r="D25"/>
  <c r="E25"/>
  <c r="L25" s="1"/>
  <c r="F25"/>
  <c r="G25"/>
  <c r="H25"/>
  <c r="O25" s="1"/>
  <c r="I25"/>
  <c r="R25" s="1"/>
  <c r="J25"/>
  <c r="Q25"/>
  <c r="D26"/>
  <c r="E26"/>
  <c r="L26" s="1"/>
  <c r="F26"/>
  <c r="G26"/>
  <c r="H26"/>
  <c r="O26" s="1"/>
  <c r="I26"/>
  <c r="R26" s="1"/>
  <c r="J26"/>
  <c r="Q26"/>
  <c r="D27"/>
  <c r="E27"/>
  <c r="L27" s="1"/>
  <c r="F27"/>
  <c r="G27"/>
  <c r="H27"/>
  <c r="O27" s="1"/>
  <c r="I27"/>
  <c r="R27" s="1"/>
  <c r="J27"/>
  <c r="Q27"/>
  <c r="D28"/>
  <c r="E28"/>
  <c r="L28" s="1"/>
  <c r="F28"/>
  <c r="G28"/>
  <c r="H28"/>
  <c r="O28" s="1"/>
  <c r="I28"/>
  <c r="R28" s="1"/>
  <c r="J28"/>
  <c r="Q28"/>
  <c r="D29"/>
  <c r="E29"/>
  <c r="L29" s="1"/>
  <c r="F29"/>
  <c r="G29"/>
  <c r="H29"/>
  <c r="O29" s="1"/>
  <c r="I29"/>
  <c r="R29" s="1"/>
  <c r="J29"/>
  <c r="Q29"/>
  <c r="D30"/>
  <c r="E30"/>
  <c r="L30" s="1"/>
  <c r="F30"/>
  <c r="G30"/>
  <c r="H30"/>
  <c r="O30" s="1"/>
  <c r="I30"/>
  <c r="R30" s="1"/>
  <c r="J30"/>
  <c r="Q30"/>
  <c r="D31"/>
  <c r="E31"/>
  <c r="L31" s="1"/>
  <c r="F31"/>
  <c r="G31"/>
  <c r="H31"/>
  <c r="O31" s="1"/>
  <c r="I31"/>
  <c r="R31" s="1"/>
  <c r="J31"/>
  <c r="Q31"/>
  <c r="D32"/>
  <c r="E32"/>
  <c r="L32" s="1"/>
  <c r="F32"/>
  <c r="G32"/>
  <c r="H32"/>
  <c r="O32" s="1"/>
  <c r="I32"/>
  <c r="R32" s="1"/>
  <c r="J32"/>
  <c r="Q32"/>
  <c r="D33"/>
  <c r="E33"/>
  <c r="L33" s="1"/>
  <c r="F33"/>
  <c r="G33"/>
  <c r="H33"/>
  <c r="O33" s="1"/>
  <c r="I33"/>
  <c r="R33" s="1"/>
  <c r="J33"/>
  <c r="Q33"/>
  <c r="D34"/>
  <c r="E34"/>
  <c r="L34" s="1"/>
  <c r="F34"/>
  <c r="G34"/>
  <c r="H34"/>
  <c r="O34" s="1"/>
  <c r="I34"/>
  <c r="R34" s="1"/>
  <c r="J34"/>
  <c r="Q34"/>
  <c r="D35"/>
  <c r="E35"/>
  <c r="L35" s="1"/>
  <c r="F35"/>
  <c r="G35"/>
  <c r="H35"/>
  <c r="O35" s="1"/>
  <c r="I35"/>
  <c r="R35" s="1"/>
  <c r="J35"/>
  <c r="Q35"/>
  <c r="D36"/>
  <c r="E36"/>
  <c r="L36" s="1"/>
  <c r="F36"/>
  <c r="G36"/>
  <c r="H36"/>
  <c r="O36" s="1"/>
  <c r="I36"/>
  <c r="R36" s="1"/>
  <c r="J36"/>
  <c r="Q36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17"/>
  <c r="B26"/>
  <c r="B27"/>
  <c r="B28"/>
  <c r="B29"/>
  <c r="B30"/>
  <c r="B31"/>
  <c r="B32"/>
  <c r="B33"/>
  <c r="B34"/>
  <c r="B35"/>
  <c r="B36"/>
  <c r="B17"/>
  <c r="B18"/>
  <c r="B19"/>
  <c r="B20"/>
  <c r="B21"/>
  <c r="B22"/>
  <c r="B23"/>
  <c r="B24"/>
  <c r="B25"/>
  <c r="B16"/>
  <c r="B15"/>
  <c r="I12"/>
  <c r="AL12" s="1"/>
  <c r="I13"/>
  <c r="X13" s="1"/>
  <c r="AB13" s="1"/>
  <c r="I14"/>
  <c r="AE14" s="1"/>
  <c r="X15"/>
  <c r="AB15" s="1"/>
  <c r="D9"/>
  <c r="T9" s="1"/>
  <c r="D10"/>
  <c r="Y10" s="1"/>
  <c r="AG10" s="1"/>
  <c r="Q10" s="1"/>
  <c r="D11"/>
  <c r="Y11" s="1"/>
  <c r="D12"/>
  <c r="Y12" s="1"/>
  <c r="D13"/>
  <c r="T13" s="1"/>
  <c r="D14"/>
  <c r="T14" s="1"/>
  <c r="Y15"/>
  <c r="Y16"/>
  <c r="I8"/>
  <c r="X8"/>
  <c r="AB8" s="1"/>
  <c r="B13"/>
  <c r="C13"/>
  <c r="E13"/>
  <c r="L13" s="1"/>
  <c r="F13"/>
  <c r="Z13" s="1"/>
  <c r="G13"/>
  <c r="AK13" s="1"/>
  <c r="H13"/>
  <c r="O13" s="1"/>
  <c r="J13"/>
  <c r="B14"/>
  <c r="C14"/>
  <c r="E14"/>
  <c r="L14" s="1"/>
  <c r="F14"/>
  <c r="Z14" s="1"/>
  <c r="G14"/>
  <c r="AK14" s="1"/>
  <c r="AN14" s="1"/>
  <c r="H14"/>
  <c r="O14" s="1"/>
  <c r="J14"/>
  <c r="B11"/>
  <c r="C11"/>
  <c r="E11"/>
  <c r="L11" s="1"/>
  <c r="F11"/>
  <c r="Z11" s="1"/>
  <c r="G11"/>
  <c r="AK11" s="1"/>
  <c r="H11"/>
  <c r="O11" s="1"/>
  <c r="I11"/>
  <c r="X11" s="1"/>
  <c r="AB11" s="1"/>
  <c r="J11"/>
  <c r="B12"/>
  <c r="C12"/>
  <c r="E12"/>
  <c r="L12" s="1"/>
  <c r="F12"/>
  <c r="Z12" s="1"/>
  <c r="G12"/>
  <c r="AK12" s="1"/>
  <c r="H12"/>
  <c r="O12" s="1"/>
  <c r="J12"/>
  <c r="Z15"/>
  <c r="AL16"/>
  <c r="B9"/>
  <c r="B10"/>
  <c r="C9"/>
  <c r="E9"/>
  <c r="L9" s="1"/>
  <c r="F9"/>
  <c r="Z9" s="1"/>
  <c r="G9"/>
  <c r="AK9" s="1"/>
  <c r="AN9" s="1"/>
  <c r="H9"/>
  <c r="O9" s="1"/>
  <c r="I9"/>
  <c r="AL9" s="1"/>
  <c r="J9"/>
  <c r="C10"/>
  <c r="E10"/>
  <c r="F10"/>
  <c r="Z10" s="1"/>
  <c r="G10"/>
  <c r="AK10" s="1"/>
  <c r="H10"/>
  <c r="O10" s="1"/>
  <c r="I10"/>
  <c r="AL10" s="1"/>
  <c r="J10"/>
  <c r="G31" i="1"/>
  <c r="G30"/>
  <c r="G8" i="2"/>
  <c r="AD8" s="1"/>
  <c r="F8"/>
  <c r="Z8" s="1"/>
  <c r="D8"/>
  <c r="A31" i="1"/>
  <c r="M52" i="2" s="1"/>
  <c r="A30" i="1"/>
  <c r="M51" i="2" s="1"/>
  <c r="C8"/>
  <c r="J8"/>
  <c r="H8"/>
  <c r="O8" s="1"/>
  <c r="E8"/>
  <c r="L8" s="1"/>
  <c r="B8"/>
  <c r="AF12"/>
  <c r="Y13"/>
  <c r="AE12"/>
  <c r="AE13"/>
  <c r="X12"/>
  <c r="AB12" s="1"/>
  <c r="AE8"/>
  <c r="T10"/>
  <c r="AL13"/>
  <c r="AL8"/>
  <c r="AF8"/>
  <c r="AC11"/>
  <c r="AD12"/>
  <c r="AD15"/>
  <c r="T11"/>
  <c r="AD16"/>
  <c r="T15"/>
  <c r="W16"/>
  <c r="AL14"/>
  <c r="AD13"/>
  <c r="X10"/>
  <c r="AB10" s="1"/>
  <c r="AD14"/>
  <c r="W13"/>
  <c r="AA13" s="1"/>
  <c r="Y14"/>
  <c r="AE9"/>
  <c r="W9"/>
  <c r="AF16"/>
  <c r="AL11"/>
  <c r="AE16"/>
  <c r="X16"/>
  <c r="AB16" s="1"/>
  <c r="AF11"/>
  <c r="AF10"/>
  <c r="AC16"/>
  <c r="W15"/>
  <c r="AA15" s="1"/>
  <c r="AG15" s="1"/>
  <c r="Q15" s="1"/>
  <c r="R15" s="1"/>
  <c r="U15" s="1"/>
  <c r="W11"/>
  <c r="AD11"/>
  <c r="W10"/>
  <c r="T12"/>
  <c r="Y8"/>
  <c r="N27" i="1" l="1"/>
  <c r="X42" i="2"/>
  <c r="AG12"/>
  <c r="Q12" s="1"/>
  <c r="R12" s="1"/>
  <c r="U12" s="1"/>
  <c r="A18" i="1"/>
  <c r="A19" s="1"/>
  <c r="A20" s="1"/>
  <c r="A21" s="1"/>
  <c r="A22" s="1"/>
  <c r="A23" s="1"/>
  <c r="A24" s="1"/>
  <c r="AC8" i="2"/>
  <c r="AD10"/>
  <c r="AA10" s="1"/>
  <c r="Y9"/>
  <c r="AL15"/>
  <c r="AE15"/>
  <c r="AC10"/>
  <c r="AF14"/>
  <c r="AC14"/>
  <c r="AA16"/>
  <c r="AG16" s="1"/>
  <c r="Q16" s="1"/>
  <c r="R16" s="1"/>
  <c r="U16" s="1"/>
  <c r="X14"/>
  <c r="AB14" s="1"/>
  <c r="AE10"/>
  <c r="AC15"/>
  <c r="C37"/>
  <c r="AM15"/>
  <c r="AN15"/>
  <c r="AM10"/>
  <c r="E37"/>
  <c r="L37" s="1"/>
  <c r="F37"/>
  <c r="Z37" s="1"/>
  <c r="AN10"/>
  <c r="AA11"/>
  <c r="W14"/>
  <c r="AA14" s="1"/>
  <c r="AG14" s="1"/>
  <c r="Q14" s="1"/>
  <c r="R14" s="1"/>
  <c r="U14" s="1"/>
  <c r="AF13"/>
  <c r="AD9"/>
  <c r="AA9" s="1"/>
  <c r="AC9"/>
  <c r="D37"/>
  <c r="T37" s="1"/>
  <c r="AK8"/>
  <c r="AN8" s="1"/>
  <c r="R10"/>
  <c r="U10" s="1"/>
  <c r="I37"/>
  <c r="AE37" s="1"/>
  <c r="J37"/>
  <c r="AM12"/>
  <c r="AN12"/>
  <c r="AM11"/>
  <c r="AN11"/>
  <c r="AM13"/>
  <c r="AN13"/>
  <c r="X37"/>
  <c r="AB37" s="1"/>
  <c r="AF37"/>
  <c r="AM16"/>
  <c r="AN16"/>
  <c r="AM9"/>
  <c r="AO9" s="1"/>
  <c r="O37"/>
  <c r="AG11"/>
  <c r="Q11" s="1"/>
  <c r="R11" s="1"/>
  <c r="U11" s="1"/>
  <c r="AG13"/>
  <c r="Q13" s="1"/>
  <c r="R13" s="1"/>
  <c r="U13" s="1"/>
  <c r="T8"/>
  <c r="L10"/>
  <c r="G37"/>
  <c r="H37"/>
  <c r="X9"/>
  <c r="AB9" s="1"/>
  <c r="AF9"/>
  <c r="AE11"/>
  <c r="W8"/>
  <c r="AA8" s="1"/>
  <c r="AG8" s="1"/>
  <c r="Q8" s="1"/>
  <c r="R8" s="1"/>
  <c r="U8" s="1"/>
  <c r="AC13"/>
  <c r="AM14"/>
  <c r="AO14" s="1"/>
  <c r="AC12"/>
  <c r="W12"/>
  <c r="AA12" s="1"/>
  <c r="Y37" l="1"/>
  <c r="AO16"/>
  <c r="AO10"/>
  <c r="AG9"/>
  <c r="Q9" s="1"/>
  <c r="R9" s="1"/>
  <c r="U9" s="1"/>
  <c r="AM8"/>
  <c r="AO8" s="1"/>
  <c r="T44"/>
  <c r="AL37"/>
  <c r="AO15"/>
  <c r="W37"/>
  <c r="AC37"/>
  <c r="AK37"/>
  <c r="AD37"/>
  <c r="AO13"/>
  <c r="AO11"/>
  <c r="AO12"/>
  <c r="AM37" l="1"/>
  <c r="AN37"/>
  <c r="AA37"/>
  <c r="AG37" s="1"/>
  <c r="Q37" s="1"/>
  <c r="R37" s="1"/>
  <c r="U37" s="1"/>
  <c r="R44" s="1"/>
  <c r="R45" s="1"/>
  <c r="AO37" l="1"/>
</calcChain>
</file>

<file path=xl/comments1.xml><?xml version="1.0" encoding="utf-8"?>
<comments xmlns="http://schemas.openxmlformats.org/spreadsheetml/2006/main">
  <authors>
    <author>vaio</author>
  </authors>
  <commentList>
    <comment ref="B9" authorId="0">
      <text>
        <r>
          <rPr>
            <b/>
            <sz val="11"/>
            <color indexed="81"/>
            <rFont val="Arial"/>
            <family val="2"/>
          </rPr>
          <t xml:space="preserve">DIISI :
</t>
        </r>
        <r>
          <rPr>
            <sz val="11"/>
            <color indexed="81"/>
            <rFont val="Arial"/>
            <family val="2"/>
          </rPr>
          <t xml:space="preserve">SESUAI TUPOKSI JABATAN SESUAI PERGUB ATAU SPT 
ATAU PEKERJAAN YG AKAN DILAKSANAKAN PD TAHUN 2014
</t>
        </r>
      </text>
    </comment>
    <comment ref="E9" authorId="0">
      <text>
        <r>
          <rPr>
            <sz val="9"/>
            <color indexed="81"/>
            <rFont val="Tahoma"/>
            <family val="2"/>
          </rPr>
          <t xml:space="preserve">
DIISI BAGI JABFUNG TERTENTU</t>
        </r>
      </text>
    </comment>
    <comment ref="F10" authorId="0">
      <text>
        <r>
          <rPr>
            <sz val="9"/>
            <color indexed="81"/>
            <rFont val="Tahoma"/>
            <family val="2"/>
          </rPr>
          <t xml:space="preserve">
DIISI SESUAI TARGET SECARA KUANTITAS YG AKAN DICAPAI</t>
        </r>
      </text>
    </comment>
    <comment ref="H10" authorId="0">
      <text>
        <r>
          <rPr>
            <sz val="9"/>
            <color indexed="81"/>
            <rFont val="Tahoma"/>
            <family val="2"/>
          </rPr>
          <t xml:space="preserve">
DIISI 100</t>
        </r>
      </text>
    </comment>
    <comment ref="I10" authorId="0">
      <text>
        <r>
          <rPr>
            <sz val="9"/>
            <color indexed="81"/>
            <rFont val="Tahoma"/>
            <family val="2"/>
          </rPr>
          <t xml:space="preserve">
DIISI  1 TAHUN</t>
        </r>
      </text>
    </comment>
    <comment ref="K10" authorId="0">
      <text>
        <r>
          <rPr>
            <sz val="9"/>
            <color indexed="81"/>
            <rFont val="Tahoma"/>
            <family val="2"/>
          </rPr>
          <t xml:space="preserve">
HANYA DIISI OLEH YG BERTANGGUNGJAWAB TERHADAP ANGGARAN YG DIGUNAKAN</t>
        </r>
      </text>
    </comment>
  </commentList>
</comments>
</file>

<file path=xl/sharedStrings.xml><?xml version="1.0" encoding="utf-8"?>
<sst xmlns="http://schemas.openxmlformats.org/spreadsheetml/2006/main" count="143" uniqueCount="73">
  <si>
    <t>FORMULIR SASARAN KERJA</t>
  </si>
  <si>
    <t>PEGAWAI NEGERI SIPIL</t>
  </si>
  <si>
    <t>NO</t>
  </si>
  <si>
    <t>I. PEJABAT PENILAI</t>
  </si>
  <si>
    <t>II. PEGAWAI NEGERI SIPIL YANG DINILAI</t>
  </si>
  <si>
    <t>Nama</t>
  </si>
  <si>
    <t>NIP</t>
  </si>
  <si>
    <t>Jabatan</t>
  </si>
  <si>
    <t>Unit Kerja</t>
  </si>
  <si>
    <t>Pangkat/Gol.Ruang</t>
  </si>
  <si>
    <t>TARGET</t>
  </si>
  <si>
    <t>KUAL/MUTU</t>
  </si>
  <si>
    <t>WAKTU</t>
  </si>
  <si>
    <t>BIAYA</t>
  </si>
  <si>
    <t>Pegawai Negeri Sipil Yang Dinilai</t>
  </si>
  <si>
    <t>REALISASI</t>
  </si>
  <si>
    <t>PENGHITUNGAN</t>
  </si>
  <si>
    <t>Kual/Mutu</t>
  </si>
  <si>
    <t>Waktu</t>
  </si>
  <si>
    <t>Biaya</t>
  </si>
  <si>
    <t>Nilai Capaian SKP</t>
  </si>
  <si>
    <t>PENILAIAN CAPAIAN SASARAN KERJA</t>
  </si>
  <si>
    <t>NILAI CAPAIAN SKP</t>
  </si>
  <si>
    <t>AK</t>
  </si>
  <si>
    <t>Catatan :</t>
  </si>
  <si>
    <t>* AK Bagi PNS yang memangku jabatan fungsional tertentu</t>
  </si>
  <si>
    <t>KUANT/OUTPUT</t>
  </si>
  <si>
    <t>Kuant/ Output</t>
  </si>
  <si>
    <t>Pejabat Penilai,</t>
  </si>
  <si>
    <t>III. KEGIATAN TUGAS JABATAN</t>
  </si>
  <si>
    <t>I. Kegiatan Tugas  Jabatan</t>
  </si>
  <si>
    <t>-</t>
  </si>
  <si>
    <t>…….., 31 Desember 20…..</t>
  </si>
  <si>
    <t>Jangka Waktu Penilaian …. Januari s.d. 31 Desember 20…..</t>
  </si>
  <si>
    <t>(tugas tambahan)</t>
  </si>
  <si>
    <t>(kreatifitas)</t>
  </si>
  <si>
    <t>kuantitas</t>
  </si>
  <si>
    <t>kualitas</t>
  </si>
  <si>
    <t>waktu</t>
  </si>
  <si>
    <t>biaya</t>
  </si>
  <si>
    <t>(76-((((1.76*G8-N8)/G8)*100)-100))</t>
  </si>
  <si>
    <t>(76-((((1.76*I8-P8)/I8)*100)-100))</t>
  </si>
  <si>
    <t>persen waktu</t>
  </si>
  <si>
    <t>persen biaya</t>
  </si>
  <si>
    <t>(1.76*G8-N8)/G8)*100)</t>
  </si>
  <si>
    <t>(1.76*I8-P8)/I8)*100)</t>
  </si>
  <si>
    <t>RW&lt;24</t>
  </si>
  <si>
    <t>RW&gt;24</t>
  </si>
  <si>
    <t>RB&lt;24</t>
  </si>
  <si>
    <t>RB&gt;24</t>
  </si>
  <si>
    <t>II. TUGAS TAMBAHAN DAN KREATIVITAS :</t>
  </si>
  <si>
    <t>Laporan</t>
  </si>
  <si>
    <t>Instrumen</t>
  </si>
  <si>
    <t>bulan</t>
  </si>
  <si>
    <t>Yogyakarta, 13 Januari 2014</t>
  </si>
  <si>
    <t>PenilikMadya</t>
  </si>
  <si>
    <t xml:space="preserve"> Menyusun rencana tahunan pengendalian mutu sebagai ketua</t>
  </si>
  <si>
    <t>Menyusun rencana triwulan pengendalian mutu program PNFI</t>
  </si>
  <si>
    <t>Membuat instrumen pemantauan program PNFI</t>
  </si>
  <si>
    <t>Mengumpulkan data program PNFI</t>
  </si>
  <si>
    <t>Menganalisis hasil pemantauan pelaksanaan program PNFI</t>
  </si>
  <si>
    <t xml:space="preserve">Melaksanakan diskusi terfokus hasil pemantauan sebagai ketua </t>
  </si>
  <si>
    <t>Menyusun laporan hasil pemantauan</t>
  </si>
  <si>
    <t>Membuat instrumen penilaian program pada satuan PNFI berdasarkan standar pendidikan</t>
  </si>
  <si>
    <t>Melaksanakan, menganalisis, dan melaporkan  hasil penilaian program pada satuan PNFI</t>
  </si>
  <si>
    <t>Melakukan pembimbingan dan pembinaan kepada pendidik dan tenaga kependidikan berdasarkan standar pendidikan dengan sasaran kelompok</t>
  </si>
  <si>
    <t>Melakukan pembimbingan dan pembinaan kepada pendidik dan tenaga kependidikan PNF dalam melakukan penelitian atau pengembangan, pembelajaran, pelatihan, dan/atau pembimbingan dengan sasaran perorangan</t>
  </si>
  <si>
    <t>Melakukan pembimbingan dan pembinaan kepada pendidik dan tenaga kependidikan PNF dalam menggunakan dan mengembangkan media pembelajaran dan teknologi informasi untuk kegiatan pembelajaran, pelatihan, dan bimbingan dengan sasaran perorangan</t>
  </si>
  <si>
    <t>Menyusun laporan  triwulan</t>
  </si>
  <si>
    <t>Rencana tahunan</t>
  </si>
  <si>
    <t>Rencana triwulan</t>
  </si>
  <si>
    <t>Data</t>
  </si>
  <si>
    <t>Menyusun laporan tahunan sebagai ketua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</si>
</sst>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43" formatCode="_(* #,##0.00_);_(* \(#,##0.00\);_(* &quot;-&quot;??_);_(@_)"/>
    <numFmt numFmtId="170" formatCode="0.000"/>
    <numFmt numFmtId="178" formatCode="0.0000"/>
  </numFmts>
  <fonts count="18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 Narrow"/>
      <family val="2"/>
    </font>
    <font>
      <b/>
      <sz val="8"/>
      <name val="Arial"/>
      <family val="2"/>
    </font>
    <font>
      <sz val="9"/>
      <name val="Arial"/>
      <family val="2"/>
    </font>
    <font>
      <b/>
      <sz val="12"/>
      <name val="Antique Olive Compact"/>
      <family val="2"/>
    </font>
    <font>
      <sz val="7"/>
      <name val="Arial"/>
      <family val="2"/>
    </font>
    <font>
      <b/>
      <sz val="12"/>
      <name val="Antique Olive Compact"/>
    </font>
    <font>
      <sz val="10"/>
      <name val="Arial"/>
      <family val="2"/>
    </font>
    <font>
      <b/>
      <sz val="5"/>
      <name val="Arial"/>
      <family val="2"/>
    </font>
    <font>
      <b/>
      <sz val="7"/>
      <name val="Arial"/>
      <family val="2"/>
    </font>
    <font>
      <u/>
      <sz val="10"/>
      <name val="Arial"/>
      <family val="2"/>
    </font>
    <font>
      <sz val="8"/>
      <name val="Arial Narrow"/>
      <family val="2"/>
    </font>
    <font>
      <sz val="11"/>
      <color indexed="81"/>
      <name val="Arial"/>
      <family val="2"/>
    </font>
    <font>
      <b/>
      <sz val="11"/>
      <color indexed="81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10" xfId="0" applyBorder="1" applyAlignment="1"/>
    <xf numFmtId="0" fontId="6" fillId="0" borderId="11" xfId="0" applyFont="1" applyBorder="1" applyAlignment="1">
      <alignment horizontal="center"/>
    </xf>
    <xf numFmtId="41" fontId="6" fillId="0" borderId="11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0" fillId="0" borderId="11" xfId="0" applyBorder="1"/>
    <xf numFmtId="0" fontId="5" fillId="0" borderId="11" xfId="0" applyFont="1" applyBorder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13" xfId="0" applyFont="1" applyBorder="1" applyAlignment="1">
      <alignment horizontal="center"/>
    </xf>
    <xf numFmtId="0" fontId="5" fillId="0" borderId="12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43" fontId="2" fillId="0" borderId="14" xfId="0" applyNumberFormat="1" applyFont="1" applyBorder="1"/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1" fontId="4" fillId="0" borderId="19" xfId="0" applyNumberFormat="1" applyFont="1" applyBorder="1" applyAlignment="1">
      <alignment horizontal="center" vertical="center"/>
    </xf>
    <xf numFmtId="41" fontId="4" fillId="0" borderId="16" xfId="0" applyNumberFormat="1" applyFont="1" applyBorder="1" applyAlignment="1">
      <alignment horizontal="center" vertical="center"/>
    </xf>
    <xf numFmtId="170" fontId="12" fillId="0" borderId="20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0" fillId="0" borderId="10" xfId="0" applyFont="1" applyBorder="1" applyAlignment="1"/>
    <xf numFmtId="0" fontId="14" fillId="0" borderId="14" xfId="0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1" fontId="14" fillId="0" borderId="14" xfId="0" applyNumberFormat="1" applyFont="1" applyBorder="1" applyAlignment="1">
      <alignment horizontal="center" vertical="center"/>
    </xf>
    <xf numFmtId="41" fontId="14" fillId="0" borderId="14" xfId="0" applyNumberFormat="1" applyFont="1" applyBorder="1" applyAlignment="1">
      <alignment horizontal="center" vertical="center"/>
    </xf>
    <xf numFmtId="2" fontId="14" fillId="0" borderId="14" xfId="0" applyNumberFormat="1" applyFont="1" applyBorder="1" applyAlignment="1">
      <alignment vertical="center"/>
    </xf>
    <xf numFmtId="0" fontId="14" fillId="0" borderId="1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41" fontId="6" fillId="0" borderId="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5" fillId="0" borderId="22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41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0" fillId="0" borderId="6" xfId="0" applyBorder="1"/>
    <xf numFmtId="0" fontId="4" fillId="0" borderId="0" xfId="0" quotePrefix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10" fillId="0" borderId="0" xfId="0" quotePrefix="1" applyFont="1"/>
    <xf numFmtId="0" fontId="10" fillId="0" borderId="0" xfId="0" applyFont="1"/>
    <xf numFmtId="41" fontId="4" fillId="0" borderId="0" xfId="0" applyNumberFormat="1" applyFont="1" applyAlignment="1">
      <alignment vertical="center"/>
    </xf>
    <xf numFmtId="178" fontId="4" fillId="0" borderId="0" xfId="0" quotePrefix="1" applyNumberFormat="1" applyFont="1" applyAlignment="1">
      <alignment vertical="center"/>
    </xf>
    <xf numFmtId="178" fontId="4" fillId="0" borderId="0" xfId="0" applyNumberFormat="1" applyFont="1" applyAlignment="1">
      <alignment vertical="center"/>
    </xf>
    <xf numFmtId="2" fontId="14" fillId="0" borderId="9" xfId="0" applyNumberFormat="1" applyFont="1" applyBorder="1"/>
    <xf numFmtId="2" fontId="14" fillId="0" borderId="0" xfId="0" applyNumberFormat="1" applyFont="1"/>
    <xf numFmtId="0" fontId="14" fillId="0" borderId="24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7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34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11" fillId="2" borderId="21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showGridLines="0" tabSelected="1" zoomScale="110" zoomScaleNormal="110" workbookViewId="0">
      <selection sqref="A1:K1"/>
    </sheetView>
  </sheetViews>
  <sheetFormatPr defaultRowHeight="12.75"/>
  <cols>
    <col min="1" max="1" width="4.7109375" customWidth="1"/>
    <col min="2" max="2" width="18.5703125" customWidth="1"/>
    <col min="3" max="3" width="35.28515625" customWidth="1"/>
    <col min="4" max="4" width="4.85546875" customWidth="1"/>
    <col min="5" max="5" width="9" customWidth="1"/>
    <col min="6" max="6" width="7.5703125" customWidth="1"/>
    <col min="7" max="7" width="14.42578125" customWidth="1"/>
    <col min="8" max="8" width="12" customWidth="1"/>
    <col min="9" max="9" width="6.42578125" customWidth="1"/>
    <col min="10" max="10" width="5.7109375" customWidth="1"/>
    <col min="11" max="11" width="13.140625" customWidth="1"/>
  </cols>
  <sheetData>
    <row r="1" spans="1:14" ht="17.25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4" ht="18" thickBot="1">
      <c r="A2" s="83" t="s">
        <v>1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4" ht="14.25" thickTop="1" thickBot="1">
      <c r="A3" s="1" t="s">
        <v>2</v>
      </c>
      <c r="B3" s="87" t="s">
        <v>3</v>
      </c>
      <c r="C3" s="88"/>
      <c r="D3" s="89"/>
      <c r="E3" s="22" t="s">
        <v>2</v>
      </c>
      <c r="F3" s="87" t="s">
        <v>4</v>
      </c>
      <c r="G3" s="88"/>
      <c r="H3" s="88"/>
      <c r="I3" s="88"/>
      <c r="J3" s="88"/>
      <c r="K3" s="89"/>
    </row>
    <row r="4" spans="1:14" ht="13.5" thickTop="1">
      <c r="A4" s="2">
        <v>1</v>
      </c>
      <c r="B4" s="4" t="s">
        <v>5</v>
      </c>
      <c r="C4" s="84"/>
      <c r="D4" s="86"/>
      <c r="E4" s="6">
        <v>1</v>
      </c>
      <c r="F4" s="92" t="s">
        <v>5</v>
      </c>
      <c r="G4" s="93"/>
      <c r="H4" s="84"/>
      <c r="I4" s="85"/>
      <c r="J4" s="85"/>
      <c r="K4" s="86"/>
    </row>
    <row r="5" spans="1:14">
      <c r="A5" s="2">
        <v>2</v>
      </c>
      <c r="B5" s="4" t="s">
        <v>6</v>
      </c>
      <c r="C5" s="90"/>
      <c r="D5" s="91"/>
      <c r="E5" s="7">
        <v>2</v>
      </c>
      <c r="F5" s="95" t="s">
        <v>6</v>
      </c>
      <c r="G5" s="96"/>
      <c r="H5" s="90"/>
      <c r="I5" s="94"/>
      <c r="J5" s="94"/>
      <c r="K5" s="91"/>
    </row>
    <row r="6" spans="1:14">
      <c r="A6" s="2">
        <v>3</v>
      </c>
      <c r="B6" s="4" t="s">
        <v>9</v>
      </c>
      <c r="C6" s="90"/>
      <c r="D6" s="91"/>
      <c r="E6" s="7">
        <v>3</v>
      </c>
      <c r="F6" s="95" t="s">
        <v>9</v>
      </c>
      <c r="G6" s="96"/>
      <c r="H6" s="90"/>
      <c r="I6" s="94"/>
      <c r="J6" s="94"/>
      <c r="K6" s="91"/>
    </row>
    <row r="7" spans="1:14">
      <c r="A7" s="2">
        <v>4</v>
      </c>
      <c r="B7" s="4" t="s">
        <v>7</v>
      </c>
      <c r="C7" s="90"/>
      <c r="D7" s="91"/>
      <c r="E7" s="7">
        <v>4</v>
      </c>
      <c r="F7" s="95" t="s">
        <v>7</v>
      </c>
      <c r="G7" s="96"/>
      <c r="H7" s="90" t="s">
        <v>55</v>
      </c>
      <c r="I7" s="94"/>
      <c r="J7" s="94"/>
      <c r="K7" s="91"/>
    </row>
    <row r="8" spans="1:14" ht="13.5" thickBot="1">
      <c r="A8" s="3">
        <v>5</v>
      </c>
      <c r="B8" s="5" t="s">
        <v>8</v>
      </c>
      <c r="C8" s="99"/>
      <c r="D8" s="100"/>
      <c r="E8" s="8">
        <v>5</v>
      </c>
      <c r="F8" s="97" t="s">
        <v>8</v>
      </c>
      <c r="G8" s="98"/>
      <c r="H8" s="99"/>
      <c r="I8" s="101"/>
      <c r="J8" s="101"/>
      <c r="K8" s="100"/>
    </row>
    <row r="9" spans="1:14" ht="21" customHeight="1" thickTop="1" thickBot="1">
      <c r="A9" s="74" t="s">
        <v>2</v>
      </c>
      <c r="B9" s="107" t="s">
        <v>29</v>
      </c>
      <c r="C9" s="108"/>
      <c r="D9" s="109"/>
      <c r="E9" s="74" t="s">
        <v>23</v>
      </c>
      <c r="F9" s="104" t="s">
        <v>10</v>
      </c>
      <c r="G9" s="105"/>
      <c r="H9" s="105"/>
      <c r="I9" s="105"/>
      <c r="J9" s="105"/>
      <c r="K9" s="106"/>
    </row>
    <row r="10" spans="1:14" ht="22.5" customHeight="1" thickTop="1" thickBot="1">
      <c r="A10" s="75"/>
      <c r="B10" s="110"/>
      <c r="C10" s="111"/>
      <c r="D10" s="112"/>
      <c r="E10" s="75"/>
      <c r="F10" s="102" t="s">
        <v>26</v>
      </c>
      <c r="G10" s="103"/>
      <c r="H10" s="9" t="s">
        <v>11</v>
      </c>
      <c r="I10" s="102" t="s">
        <v>12</v>
      </c>
      <c r="J10" s="103"/>
      <c r="K10" s="9" t="s">
        <v>13</v>
      </c>
    </row>
    <row r="11" spans="1:14" s="24" customFormat="1" ht="21.75" customHeight="1" thickTop="1" thickBot="1">
      <c r="A11" s="27">
        <v>1</v>
      </c>
      <c r="B11" s="113" t="s">
        <v>56</v>
      </c>
      <c r="C11" s="114"/>
      <c r="D11" s="115"/>
      <c r="E11" s="27">
        <v>0.78</v>
      </c>
      <c r="F11" s="28">
        <v>1</v>
      </c>
      <c r="G11" s="69" t="s">
        <v>69</v>
      </c>
      <c r="H11" s="27">
        <v>100</v>
      </c>
      <c r="I11" s="37">
        <v>12</v>
      </c>
      <c r="J11" s="29" t="s">
        <v>53</v>
      </c>
      <c r="K11" s="34"/>
      <c r="N11" s="24">
        <f>+E11*F11</f>
        <v>0.78</v>
      </c>
    </row>
    <row r="12" spans="1:14" s="24" customFormat="1" ht="21" customHeight="1" thickTop="1">
      <c r="A12" s="31">
        <f>+A11+1</f>
        <v>2</v>
      </c>
      <c r="B12" s="145" t="s">
        <v>57</v>
      </c>
      <c r="C12" s="146"/>
      <c r="D12" s="147"/>
      <c r="E12" s="31">
        <v>0.48</v>
      </c>
      <c r="F12" s="30">
        <v>4</v>
      </c>
      <c r="G12" s="69" t="s">
        <v>70</v>
      </c>
      <c r="H12" s="31">
        <v>100</v>
      </c>
      <c r="I12" s="36">
        <v>12</v>
      </c>
      <c r="J12" s="32" t="s">
        <v>53</v>
      </c>
      <c r="K12" s="33"/>
      <c r="N12" s="24">
        <f t="shared" ref="N12:N25" si="0">+E12*F12</f>
        <v>1.92</v>
      </c>
    </row>
    <row r="13" spans="1:14" s="24" customFormat="1" ht="19.5" customHeight="1">
      <c r="A13" s="31">
        <f t="shared" ref="A13:A24" si="1">+A12+1</f>
        <v>3</v>
      </c>
      <c r="B13" s="76" t="s">
        <v>58</v>
      </c>
      <c r="C13" s="77"/>
      <c r="D13" s="78"/>
      <c r="E13" s="31">
        <v>0.48</v>
      </c>
      <c r="F13" s="30">
        <v>1</v>
      </c>
      <c r="G13" s="68" t="s">
        <v>52</v>
      </c>
      <c r="H13" s="31">
        <v>100</v>
      </c>
      <c r="I13" s="36">
        <v>12</v>
      </c>
      <c r="J13" s="32" t="s">
        <v>53</v>
      </c>
      <c r="K13" s="33"/>
      <c r="N13" s="24">
        <f t="shared" si="0"/>
        <v>0.48</v>
      </c>
    </row>
    <row r="14" spans="1:14" s="24" customFormat="1" ht="20.25" customHeight="1">
      <c r="A14" s="31">
        <f t="shared" si="1"/>
        <v>4</v>
      </c>
      <c r="B14" s="145" t="s">
        <v>59</v>
      </c>
      <c r="C14" s="146"/>
      <c r="D14" s="147"/>
      <c r="E14" s="31">
        <v>0.36</v>
      </c>
      <c r="F14" s="30">
        <v>6</v>
      </c>
      <c r="G14" s="68" t="s">
        <v>71</v>
      </c>
      <c r="H14" s="31">
        <v>100</v>
      </c>
      <c r="I14" s="36">
        <v>12</v>
      </c>
      <c r="J14" s="32" t="s">
        <v>53</v>
      </c>
      <c r="K14" s="33"/>
      <c r="N14" s="24">
        <f t="shared" si="0"/>
        <v>2.16</v>
      </c>
    </row>
    <row r="15" spans="1:14" s="24" customFormat="1" ht="19.5" customHeight="1">
      <c r="A15" s="31">
        <f t="shared" si="1"/>
        <v>5</v>
      </c>
      <c r="B15" s="76" t="s">
        <v>60</v>
      </c>
      <c r="C15" s="77"/>
      <c r="D15" s="78"/>
      <c r="E15" s="31">
        <v>0.36</v>
      </c>
      <c r="F15" s="30">
        <v>6</v>
      </c>
      <c r="G15" s="68" t="s">
        <v>51</v>
      </c>
      <c r="H15" s="31">
        <v>100</v>
      </c>
      <c r="I15" s="36">
        <v>12</v>
      </c>
      <c r="J15" s="32" t="s">
        <v>53</v>
      </c>
      <c r="K15" s="33"/>
      <c r="N15" s="24">
        <f t="shared" si="0"/>
        <v>2.16</v>
      </c>
    </row>
    <row r="16" spans="1:14" s="24" customFormat="1" ht="18" customHeight="1">
      <c r="A16" s="31">
        <f t="shared" si="1"/>
        <v>6</v>
      </c>
      <c r="B16" s="76" t="s">
        <v>61</v>
      </c>
      <c r="C16" s="77"/>
      <c r="D16" s="78"/>
      <c r="E16" s="31">
        <v>0.12</v>
      </c>
      <c r="F16" s="30">
        <v>6</v>
      </c>
      <c r="G16" s="68" t="s">
        <v>51</v>
      </c>
      <c r="H16" s="31">
        <v>100</v>
      </c>
      <c r="I16" s="36">
        <v>12</v>
      </c>
      <c r="J16" s="32" t="s">
        <v>53</v>
      </c>
      <c r="K16" s="33"/>
      <c r="N16" s="24">
        <f t="shared" si="0"/>
        <v>0.72</v>
      </c>
    </row>
    <row r="17" spans="1:16" s="24" customFormat="1" ht="18" customHeight="1">
      <c r="A17" s="31">
        <f t="shared" si="1"/>
        <v>7</v>
      </c>
      <c r="B17" s="79" t="s">
        <v>62</v>
      </c>
      <c r="C17" s="80"/>
      <c r="D17" s="81"/>
      <c r="E17" s="31">
        <v>0.24</v>
      </c>
      <c r="F17" s="30">
        <v>6</v>
      </c>
      <c r="G17" s="68" t="s">
        <v>51</v>
      </c>
      <c r="H17" s="31">
        <v>100</v>
      </c>
      <c r="I17" s="36">
        <v>12</v>
      </c>
      <c r="J17" s="32" t="s">
        <v>53</v>
      </c>
      <c r="K17" s="33"/>
      <c r="N17" s="24">
        <f t="shared" si="0"/>
        <v>1.44</v>
      </c>
    </row>
    <row r="18" spans="1:16" s="24" customFormat="1" ht="29.25" customHeight="1">
      <c r="A18" s="31">
        <f t="shared" si="1"/>
        <v>8</v>
      </c>
      <c r="B18" s="79" t="s">
        <v>63</v>
      </c>
      <c r="C18" s="80"/>
      <c r="D18" s="81"/>
      <c r="E18" s="31">
        <v>0.72</v>
      </c>
      <c r="F18" s="30">
        <v>1</v>
      </c>
      <c r="G18" s="68" t="s">
        <v>52</v>
      </c>
      <c r="H18" s="31">
        <v>100</v>
      </c>
      <c r="I18" s="36">
        <v>12</v>
      </c>
      <c r="J18" s="32" t="s">
        <v>53</v>
      </c>
      <c r="K18" s="33"/>
      <c r="N18" s="24">
        <f t="shared" si="0"/>
        <v>0.72</v>
      </c>
    </row>
    <row r="19" spans="1:16" s="24" customFormat="1" ht="29.25" customHeight="1">
      <c r="A19" s="31">
        <f t="shared" si="1"/>
        <v>9</v>
      </c>
      <c r="B19" s="79" t="s">
        <v>64</v>
      </c>
      <c r="C19" s="80"/>
      <c r="D19" s="81"/>
      <c r="E19" s="31">
        <v>0.72</v>
      </c>
      <c r="F19" s="30">
        <v>20</v>
      </c>
      <c r="G19" s="68" t="s">
        <v>51</v>
      </c>
      <c r="H19" s="31">
        <v>100</v>
      </c>
      <c r="I19" s="36">
        <v>12</v>
      </c>
      <c r="J19" s="32" t="s">
        <v>53</v>
      </c>
      <c r="K19" s="33"/>
      <c r="N19" s="24">
        <f t="shared" si="0"/>
        <v>14.399999999999999</v>
      </c>
    </row>
    <row r="20" spans="1:16" s="24" customFormat="1" ht="30.75" customHeight="1">
      <c r="A20" s="31">
        <f t="shared" si="1"/>
        <v>10</v>
      </c>
      <c r="B20" s="76" t="s">
        <v>65</v>
      </c>
      <c r="C20" s="77"/>
      <c r="D20" s="78"/>
      <c r="E20" s="31">
        <v>1.2</v>
      </c>
      <c r="F20" s="30">
        <v>10</v>
      </c>
      <c r="G20" s="68" t="s">
        <v>51</v>
      </c>
      <c r="H20" s="31">
        <v>100</v>
      </c>
      <c r="I20" s="36">
        <v>12</v>
      </c>
      <c r="J20" s="32" t="s">
        <v>53</v>
      </c>
      <c r="K20" s="33"/>
      <c r="N20" s="24">
        <f t="shared" si="0"/>
        <v>12</v>
      </c>
    </row>
    <row r="21" spans="1:16" s="24" customFormat="1" ht="42" customHeight="1">
      <c r="A21" s="31">
        <f t="shared" si="1"/>
        <v>11</v>
      </c>
      <c r="B21" s="76" t="s">
        <v>66</v>
      </c>
      <c r="C21" s="77"/>
      <c r="D21" s="78"/>
      <c r="E21" s="31">
        <v>0.48</v>
      </c>
      <c r="F21" s="30">
        <v>2</v>
      </c>
      <c r="G21" s="68" t="s">
        <v>51</v>
      </c>
      <c r="H21" s="31">
        <v>100</v>
      </c>
      <c r="I21" s="36">
        <v>12</v>
      </c>
      <c r="J21" s="32" t="s">
        <v>53</v>
      </c>
      <c r="K21" s="33"/>
      <c r="N21" s="24">
        <f t="shared" si="0"/>
        <v>0.96</v>
      </c>
    </row>
    <row r="22" spans="1:16" s="24" customFormat="1" ht="54.75" customHeight="1">
      <c r="A22" s="31">
        <f t="shared" si="1"/>
        <v>12</v>
      </c>
      <c r="B22" s="76" t="s">
        <v>67</v>
      </c>
      <c r="C22" s="77"/>
      <c r="D22" s="78"/>
      <c r="E22" s="31">
        <v>0.3</v>
      </c>
      <c r="F22" s="30">
        <v>2</v>
      </c>
      <c r="G22" s="68" t="s">
        <v>51</v>
      </c>
      <c r="H22" s="31">
        <v>100</v>
      </c>
      <c r="I22" s="36">
        <v>12</v>
      </c>
      <c r="J22" s="32" t="s">
        <v>53</v>
      </c>
      <c r="K22" s="33"/>
      <c r="N22" s="24">
        <f t="shared" si="0"/>
        <v>0.6</v>
      </c>
    </row>
    <row r="23" spans="1:16" s="24" customFormat="1" ht="25.5" customHeight="1">
      <c r="A23" s="31">
        <f t="shared" si="1"/>
        <v>13</v>
      </c>
      <c r="B23" s="76" t="s">
        <v>68</v>
      </c>
      <c r="C23" s="77"/>
      <c r="D23" s="78"/>
      <c r="E23" s="31">
        <v>0.24</v>
      </c>
      <c r="F23" s="30">
        <v>4</v>
      </c>
      <c r="G23" s="68" t="s">
        <v>51</v>
      </c>
      <c r="H23" s="31">
        <v>100</v>
      </c>
      <c r="I23" s="36">
        <v>12</v>
      </c>
      <c r="J23" s="32" t="s">
        <v>53</v>
      </c>
      <c r="K23" s="33"/>
      <c r="N23" s="24">
        <f t="shared" si="0"/>
        <v>0.96</v>
      </c>
    </row>
    <row r="24" spans="1:16" s="24" customFormat="1" ht="24.75" customHeight="1">
      <c r="A24" s="31">
        <f t="shared" si="1"/>
        <v>14</v>
      </c>
      <c r="B24" s="79" t="s">
        <v>72</v>
      </c>
      <c r="C24" s="80"/>
      <c r="D24" s="81"/>
      <c r="E24" s="31">
        <v>0.24</v>
      </c>
      <c r="F24" s="30">
        <v>1</v>
      </c>
      <c r="G24" s="68" t="s">
        <v>51</v>
      </c>
      <c r="H24" s="31">
        <v>100</v>
      </c>
      <c r="I24" s="36">
        <v>12</v>
      </c>
      <c r="J24" s="32" t="s">
        <v>53</v>
      </c>
      <c r="K24" s="33"/>
      <c r="N24" s="24">
        <f t="shared" si="0"/>
        <v>0.24</v>
      </c>
    </row>
    <row r="25" spans="1:16" ht="6.75" customHeight="1">
      <c r="N25" s="24"/>
    </row>
    <row r="26" spans="1:16">
      <c r="G26" s="73" t="s">
        <v>54</v>
      </c>
      <c r="H26" s="71"/>
      <c r="I26" s="71"/>
      <c r="J26" s="71"/>
      <c r="K26" s="71"/>
    </row>
    <row r="27" spans="1:16">
      <c r="A27" s="71" t="s">
        <v>28</v>
      </c>
      <c r="B27" s="71"/>
      <c r="C27" s="71"/>
      <c r="D27" s="71"/>
      <c r="E27" s="71"/>
      <c r="F27" s="20"/>
      <c r="G27" s="71" t="s">
        <v>14</v>
      </c>
      <c r="H27" s="71"/>
      <c r="I27" s="71"/>
      <c r="J27" s="71"/>
      <c r="K27" s="71"/>
      <c r="N27">
        <f>SUM(N11:N24)</f>
        <v>39.540000000000006</v>
      </c>
      <c r="P27">
        <f>150/4</f>
        <v>37.5</v>
      </c>
    </row>
    <row r="28" spans="1:16" ht="9.75" customHeight="1"/>
    <row r="29" spans="1:16" ht="9.75" customHeight="1"/>
    <row r="30" spans="1:16">
      <c r="A30" s="70">
        <f>C4</f>
        <v>0</v>
      </c>
      <c r="B30" s="70"/>
      <c r="C30" s="70"/>
      <c r="D30" s="70"/>
      <c r="E30" s="70"/>
      <c r="F30" s="20"/>
      <c r="G30" s="70">
        <f>H4</f>
        <v>0</v>
      </c>
      <c r="H30" s="70"/>
      <c r="I30" s="70"/>
      <c r="J30" s="70"/>
      <c r="K30" s="70"/>
    </row>
    <row r="31" spans="1:16">
      <c r="A31" s="71">
        <f>C5</f>
        <v>0</v>
      </c>
      <c r="B31" s="71"/>
      <c r="C31" s="71"/>
      <c r="D31" s="71"/>
      <c r="E31" s="71"/>
      <c r="G31" s="71">
        <f>H5</f>
        <v>0</v>
      </c>
      <c r="H31" s="71"/>
      <c r="I31" s="71"/>
      <c r="J31" s="71"/>
      <c r="K31" s="71"/>
    </row>
    <row r="33" spans="1:6">
      <c r="A33" s="72" t="s">
        <v>24</v>
      </c>
      <c r="B33" s="72"/>
      <c r="C33" s="72"/>
      <c r="D33" s="72"/>
      <c r="E33" s="72"/>
      <c r="F33" s="21"/>
    </row>
    <row r="34" spans="1:6">
      <c r="A34" s="72" t="s">
        <v>25</v>
      </c>
      <c r="B34" s="72"/>
      <c r="C34" s="72"/>
      <c r="D34" s="72"/>
      <c r="E34" s="72"/>
      <c r="F34" s="21"/>
    </row>
    <row r="35" spans="1:6">
      <c r="A35" s="71"/>
      <c r="B35" s="71"/>
      <c r="C35" s="71"/>
      <c r="D35" s="71"/>
      <c r="E35" s="71"/>
      <c r="F35" s="20"/>
    </row>
  </sheetData>
  <mergeCells count="49">
    <mergeCell ref="B15:D15"/>
    <mergeCell ref="B16:D16"/>
    <mergeCell ref="B17:D17"/>
    <mergeCell ref="B18:D18"/>
    <mergeCell ref="B19:D19"/>
    <mergeCell ref="I10:J10"/>
    <mergeCell ref="E9:E10"/>
    <mergeCell ref="F9:K9"/>
    <mergeCell ref="B9:D10"/>
    <mergeCell ref="F10:G10"/>
    <mergeCell ref="B20:D20"/>
    <mergeCell ref="B11:D11"/>
    <mergeCell ref="B12:D12"/>
    <mergeCell ref="B13:D13"/>
    <mergeCell ref="F8:G8"/>
    <mergeCell ref="H7:K7"/>
    <mergeCell ref="F7:G7"/>
    <mergeCell ref="C7:D7"/>
    <mergeCell ref="C8:D8"/>
    <mergeCell ref="H8:K8"/>
    <mergeCell ref="C5:D5"/>
    <mergeCell ref="F4:G4"/>
    <mergeCell ref="H5:K5"/>
    <mergeCell ref="F5:G5"/>
    <mergeCell ref="F6:G6"/>
    <mergeCell ref="C6:D6"/>
    <mergeCell ref="H6:K6"/>
    <mergeCell ref="A1:K1"/>
    <mergeCell ref="A2:K2"/>
    <mergeCell ref="H4:K4"/>
    <mergeCell ref="B3:D3"/>
    <mergeCell ref="C4:D4"/>
    <mergeCell ref="F3:K3"/>
    <mergeCell ref="A9:A10"/>
    <mergeCell ref="A35:E35"/>
    <mergeCell ref="A30:E30"/>
    <mergeCell ref="A27:E27"/>
    <mergeCell ref="A31:E31"/>
    <mergeCell ref="B21:D21"/>
    <mergeCell ref="B22:D22"/>
    <mergeCell ref="B23:D23"/>
    <mergeCell ref="B24:D24"/>
    <mergeCell ref="B14:D14"/>
    <mergeCell ref="G30:K30"/>
    <mergeCell ref="G31:K31"/>
    <mergeCell ref="A33:E33"/>
    <mergeCell ref="G27:K27"/>
    <mergeCell ref="G26:K26"/>
    <mergeCell ref="A34:E34"/>
  </mergeCells>
  <phoneticPr fontId="1" type="noConversion"/>
  <pageMargins left="0.74803149606299213" right="0.52" top="0.6692913385826772" bottom="0.47244094488188981" header="0.51181102362204722" footer="0.27559055118110237"/>
  <pageSetup paperSize="258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52"/>
  <sheetViews>
    <sheetView showGridLines="0" zoomScale="115" zoomScaleNormal="115" workbookViewId="0">
      <selection activeCell="B4" sqref="B4"/>
    </sheetView>
  </sheetViews>
  <sheetFormatPr defaultRowHeight="12.75"/>
  <cols>
    <col min="1" max="1" width="4.28515625" customWidth="1"/>
    <col min="2" max="2" width="30.42578125" customWidth="1"/>
    <col min="3" max="4" width="4.7109375" customWidth="1"/>
    <col min="5" max="5" width="8.42578125" customWidth="1"/>
    <col min="6" max="6" width="6.7109375" customWidth="1"/>
    <col min="7" max="7" width="4.7109375" customWidth="1"/>
    <col min="8" max="8" width="4.42578125" customWidth="1"/>
    <col min="9" max="9" width="4.42578125" bestFit="1" customWidth="1"/>
    <col min="10" max="10" width="4.7109375" customWidth="1"/>
    <col min="11" max="11" width="5" customWidth="1"/>
    <col min="12" max="12" width="7.42578125" customWidth="1"/>
    <col min="13" max="13" width="7.140625" customWidth="1"/>
    <col min="14" max="14" width="4" customWidth="1"/>
    <col min="15" max="15" width="4.42578125" customWidth="1"/>
    <col min="16" max="16" width="6.5703125" customWidth="1"/>
    <col min="17" max="17" width="13.140625" customWidth="1"/>
    <col min="18" max="18" width="9.5703125" customWidth="1"/>
    <col min="20" max="20" width="4.28515625" hidden="1" customWidth="1"/>
    <col min="21" max="21" width="10" hidden="1" customWidth="1"/>
    <col min="22" max="22" width="9.140625" hidden="1" customWidth="1"/>
    <col min="23" max="23" width="12" hidden="1" customWidth="1"/>
    <col min="24" max="24" width="11.5703125" hidden="1" customWidth="1"/>
    <col min="25" max="25" width="8.5703125" hidden="1" customWidth="1"/>
    <col min="26" max="26" width="19.85546875" hidden="1" customWidth="1"/>
    <col min="27" max="27" width="10.42578125" hidden="1" customWidth="1"/>
    <col min="28" max="28" width="7.42578125" hidden="1" customWidth="1"/>
    <col min="29" max="30" width="10.42578125" hidden="1" customWidth="1"/>
    <col min="31" max="32" width="8.5703125" hidden="1" customWidth="1"/>
    <col min="33" max="33" width="12" hidden="1" customWidth="1"/>
    <col min="34" max="34" width="9.140625" hidden="1" customWidth="1"/>
    <col min="35" max="35" width="9.140625" customWidth="1"/>
    <col min="36" max="41" width="9.140625" hidden="1" customWidth="1"/>
    <col min="42" max="43" width="9.140625" customWidth="1"/>
  </cols>
  <sheetData>
    <row r="1" spans="1:41" ht="17.25">
      <c r="A1" s="82" t="s">
        <v>21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41" ht="17.25">
      <c r="A2" s="82" t="s">
        <v>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</row>
    <row r="3" spans="1:41" ht="4.5" customHeight="1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41" ht="13.5" thickBot="1">
      <c r="A4" s="38" t="s">
        <v>33</v>
      </c>
      <c r="B4" s="11"/>
      <c r="C4" s="11"/>
      <c r="D4" s="11"/>
      <c r="E4" s="11"/>
      <c r="F4" s="11"/>
    </row>
    <row r="5" spans="1:41" ht="13.5" customHeight="1" thickTop="1" thickBot="1">
      <c r="A5" s="74" t="s">
        <v>2</v>
      </c>
      <c r="B5" s="123" t="s">
        <v>30</v>
      </c>
      <c r="C5" s="123" t="s">
        <v>23</v>
      </c>
      <c r="D5" s="104" t="s">
        <v>10</v>
      </c>
      <c r="E5" s="105"/>
      <c r="F5" s="105"/>
      <c r="G5" s="105"/>
      <c r="H5" s="105"/>
      <c r="I5" s="106"/>
      <c r="J5" s="125" t="s">
        <v>23</v>
      </c>
      <c r="K5" s="104" t="s">
        <v>15</v>
      </c>
      <c r="L5" s="105"/>
      <c r="M5" s="105"/>
      <c r="N5" s="105"/>
      <c r="O5" s="105"/>
      <c r="P5" s="106"/>
      <c r="Q5" s="140" t="s">
        <v>16</v>
      </c>
      <c r="R5" s="121" t="s">
        <v>22</v>
      </c>
      <c r="AB5" s="60"/>
      <c r="AC5" s="60"/>
      <c r="AD5" s="60"/>
      <c r="AE5" s="60"/>
      <c r="AF5" s="60"/>
      <c r="AG5" s="60"/>
      <c r="AH5" s="60"/>
      <c r="AI5" s="60"/>
      <c r="AJ5" s="60"/>
    </row>
    <row r="6" spans="1:41" ht="28.5" customHeight="1" thickTop="1" thickBot="1">
      <c r="A6" s="75"/>
      <c r="B6" s="124"/>
      <c r="C6" s="124"/>
      <c r="D6" s="133" t="s">
        <v>27</v>
      </c>
      <c r="E6" s="134"/>
      <c r="F6" s="10" t="s">
        <v>17</v>
      </c>
      <c r="G6" s="133" t="s">
        <v>18</v>
      </c>
      <c r="H6" s="134"/>
      <c r="I6" s="10" t="s">
        <v>19</v>
      </c>
      <c r="J6" s="126"/>
      <c r="K6" s="133" t="s">
        <v>27</v>
      </c>
      <c r="L6" s="134"/>
      <c r="M6" s="10" t="s">
        <v>17</v>
      </c>
      <c r="N6" s="133" t="s">
        <v>18</v>
      </c>
      <c r="O6" s="134"/>
      <c r="P6" s="10" t="s">
        <v>19</v>
      </c>
      <c r="Q6" s="141"/>
      <c r="R6" s="122"/>
      <c r="W6" s="61" t="s">
        <v>42</v>
      </c>
      <c r="X6" s="61" t="s">
        <v>43</v>
      </c>
      <c r="Y6" s="61" t="s">
        <v>36</v>
      </c>
      <c r="Z6" s="61" t="s">
        <v>37</v>
      </c>
      <c r="AA6" s="61" t="s">
        <v>38</v>
      </c>
      <c r="AB6" s="61" t="s">
        <v>39</v>
      </c>
      <c r="AC6" s="61" t="s">
        <v>46</v>
      </c>
      <c r="AD6" s="61" t="s">
        <v>47</v>
      </c>
      <c r="AE6" s="61" t="s">
        <v>48</v>
      </c>
      <c r="AF6" s="61" t="s">
        <v>49</v>
      </c>
      <c r="AG6" s="61"/>
      <c r="AH6" s="61"/>
    </row>
    <row r="7" spans="1:41" ht="15" customHeight="1" thickTop="1" thickBot="1">
      <c r="A7" s="17">
        <v>1</v>
      </c>
      <c r="B7" s="18">
        <v>2</v>
      </c>
      <c r="C7" s="18">
        <v>3</v>
      </c>
      <c r="D7" s="138">
        <v>4</v>
      </c>
      <c r="E7" s="139"/>
      <c r="F7" s="18">
        <v>5</v>
      </c>
      <c r="G7" s="138">
        <v>6</v>
      </c>
      <c r="H7" s="139"/>
      <c r="I7" s="18">
        <v>7</v>
      </c>
      <c r="J7" s="18">
        <v>8</v>
      </c>
      <c r="K7" s="138">
        <v>9</v>
      </c>
      <c r="L7" s="139"/>
      <c r="M7" s="18">
        <v>10</v>
      </c>
      <c r="N7" s="138">
        <v>11</v>
      </c>
      <c r="O7" s="139"/>
      <c r="P7" s="18">
        <v>12</v>
      </c>
      <c r="Q7" s="19">
        <v>13</v>
      </c>
      <c r="R7" s="18">
        <v>14</v>
      </c>
    </row>
    <row r="8" spans="1:41" s="25" customFormat="1" ht="17.25" customHeight="1" thickTop="1" thickBot="1">
      <c r="A8" s="39">
        <v>1</v>
      </c>
      <c r="B8" s="40" t="str">
        <f>SKP!B11</f>
        <v xml:space="preserve"> Menyusun rencana tahunan pengendalian mutu sebagai ketua</v>
      </c>
      <c r="C8" s="39">
        <f>SKP!E11</f>
        <v>0.78</v>
      </c>
      <c r="D8" s="41">
        <f>SKP!F11</f>
        <v>1</v>
      </c>
      <c r="E8" s="42" t="str">
        <f>SKP!G11</f>
        <v>Rencana tahunan</v>
      </c>
      <c r="F8" s="43">
        <f>SKP!H11</f>
        <v>100</v>
      </c>
      <c r="G8" s="41">
        <f>SKP!I11</f>
        <v>12</v>
      </c>
      <c r="H8" s="43" t="str">
        <f>SKP!J11</f>
        <v>bulan</v>
      </c>
      <c r="I8" s="44">
        <f>SKP!K11</f>
        <v>0</v>
      </c>
      <c r="J8" s="39">
        <f>K8*SKP!D11</f>
        <v>0</v>
      </c>
      <c r="K8" s="41"/>
      <c r="L8" s="42" t="str">
        <f t="shared" ref="L8:L14" si="0">E8</f>
        <v>Rencana tahunan</v>
      </c>
      <c r="M8" s="39"/>
      <c r="N8" s="41"/>
      <c r="O8" s="43" t="str">
        <f t="shared" ref="O8:O14" si="1">H8</f>
        <v>bulan</v>
      </c>
      <c r="P8" s="45" t="s">
        <v>31</v>
      </c>
      <c r="Q8" s="65">
        <f t="shared" ref="Q8:Q14" si="2">AG8</f>
        <v>0</v>
      </c>
      <c r="R8" s="46">
        <f t="shared" ref="R8:R14" si="3">IF(I8="-",IF(P8="-",Q8/3,Q8/4),Q8/4)</f>
        <v>0</v>
      </c>
      <c r="T8" s="25">
        <f t="shared" ref="T8:T16" si="4">IF(D8&gt;0,1,0)</f>
        <v>1</v>
      </c>
      <c r="U8" s="25">
        <f t="shared" ref="U8:U16" si="5">IFERROR(R8,0)</f>
        <v>0</v>
      </c>
      <c r="W8" s="25">
        <f t="shared" ref="W8:W16" si="6">100-(N8/G8*100)</f>
        <v>100</v>
      </c>
      <c r="X8" s="62" t="e">
        <f t="shared" ref="X8:X16" si="7">100-(P8/I8*100)</f>
        <v>#VALUE!</v>
      </c>
      <c r="Y8" s="25">
        <f t="shared" ref="Y8:Y16" si="8">K8/D8*100</f>
        <v>0</v>
      </c>
      <c r="Z8" s="25">
        <f t="shared" ref="Z8:Z16" si="9">M8/F8*100</f>
        <v>0</v>
      </c>
      <c r="AA8" s="58">
        <f t="shared" ref="AA8:AA16" si="10">IF(W8&gt;24,AD8,AC8)</f>
        <v>0</v>
      </c>
      <c r="AB8" s="58" t="e">
        <f t="shared" ref="AB8:AB16" si="11">IF(X8&gt;24,AF8,AE8)</f>
        <v>#VALUE!</v>
      </c>
      <c r="AC8" s="25">
        <f t="shared" ref="AC8:AC16" si="12">((1.76*G8-N8)/G8)*100</f>
        <v>176</v>
      </c>
      <c r="AD8" s="25">
        <f t="shared" ref="AD8:AD16" si="13">76-((((1.76*G8-N8)/G8)*100)-100)</f>
        <v>0</v>
      </c>
      <c r="AE8" t="e">
        <f t="shared" ref="AE8:AE16" si="14">((1.76*I8-P8)/I8)*100</f>
        <v>#VALUE!</v>
      </c>
      <c r="AF8" t="e">
        <f t="shared" ref="AF8:AF16" si="15">76-((((1.76*I8-P8)/I8)*100)-100)</f>
        <v>#VALUE!</v>
      </c>
      <c r="AG8">
        <f t="shared" ref="AG8:AG16" si="16">IFERROR(SUM(Y8:AB8),SUM(Y8:AA8))</f>
        <v>0</v>
      </c>
      <c r="AH8"/>
      <c r="AK8" s="63">
        <f t="shared" ref="AK8:AK16" si="17">100-(N8/G8*100)</f>
        <v>100</v>
      </c>
      <c r="AL8" s="64" t="e">
        <f t="shared" ref="AL8:AL16" si="18">100-(P8/I8*100)</f>
        <v>#VALUE!</v>
      </c>
      <c r="AM8" s="58" t="e">
        <f t="shared" ref="AM8:AM16" si="19">IF(AND(AK8&gt;24,AL8&gt;24),(IFERROR(((K8/D8*100)+(M8/F8*100)+(76-((((1.76*G8-N8)/G8)*100)-100))+(76-((((1.76*I8-P8)/I8)*100)-100))),((K8/D8*100)+(M8/F8*100)+(76-((((1.76*G8-N8)/G8)*100)-100))))),(IFERROR(((K8/D8*100)+(M8/F8*100)+(((1.76*G8-N8)/G8)*100))+(((1.76*I8-P8)/I8)*100),((K8/D8*100)+(M8/F8*100)+(((1.76*G8-N8)/G8)*100)))))</f>
        <v>#VALUE!</v>
      </c>
      <c r="AN8" s="60">
        <f t="shared" ref="AN8:AN16" si="20">IF(AK8&gt;24,(((K8/D8*100)+(M8/F8*100)+(76-((((1.76*G8-N8)/G8)*100)-100)))),(((K8/D8*100)+(M8/F8*100)+(((1.76*G8-N8)/G8)*100))))</f>
        <v>0</v>
      </c>
      <c r="AO8" s="25">
        <f t="shared" ref="AO8:AO16" si="21">IFERROR(AM8,AN8)</f>
        <v>0</v>
      </c>
    </row>
    <row r="9" spans="1:41" s="25" customFormat="1" ht="15.75" customHeight="1" thickTop="1" thickBot="1">
      <c r="A9" s="47">
        <v>2</v>
      </c>
      <c r="B9" s="40" t="e">
        <f>SKP!#REF!</f>
        <v>#REF!</v>
      </c>
      <c r="C9" s="39" t="e">
        <f>SKP!#REF!</f>
        <v>#REF!</v>
      </c>
      <c r="D9" s="41" t="e">
        <f>SKP!#REF!</f>
        <v>#REF!</v>
      </c>
      <c r="E9" s="42" t="e">
        <f>SKP!#REF!</f>
        <v>#REF!</v>
      </c>
      <c r="F9" s="43" t="e">
        <f>SKP!#REF!</f>
        <v>#REF!</v>
      </c>
      <c r="G9" s="41" t="e">
        <f>SKP!#REF!</f>
        <v>#REF!</v>
      </c>
      <c r="H9" s="43" t="e">
        <f>SKP!#REF!</f>
        <v>#REF!</v>
      </c>
      <c r="I9" s="44" t="e">
        <f>SKP!#REF!</f>
        <v>#REF!</v>
      </c>
      <c r="J9" s="39" t="e">
        <f>K9*SKP!#REF!</f>
        <v>#REF!</v>
      </c>
      <c r="K9" s="41"/>
      <c r="L9" s="42" t="e">
        <f t="shared" si="0"/>
        <v>#REF!</v>
      </c>
      <c r="M9" s="39"/>
      <c r="N9" s="41"/>
      <c r="O9" s="43" t="e">
        <f t="shared" si="1"/>
        <v>#REF!</v>
      </c>
      <c r="P9" s="45" t="s">
        <v>31</v>
      </c>
      <c r="Q9" s="65" t="e">
        <f t="shared" si="2"/>
        <v>#REF!</v>
      </c>
      <c r="R9" s="46" t="e">
        <f t="shared" si="3"/>
        <v>#REF!</v>
      </c>
      <c r="T9" s="25" t="e">
        <f t="shared" si="4"/>
        <v>#REF!</v>
      </c>
      <c r="U9" s="25">
        <f t="shared" si="5"/>
        <v>0</v>
      </c>
      <c r="W9" s="25" t="e">
        <f t="shared" si="6"/>
        <v>#REF!</v>
      </c>
      <c r="X9" s="62" t="e">
        <f t="shared" si="7"/>
        <v>#VALUE!</v>
      </c>
      <c r="Y9" s="25" t="e">
        <f t="shared" si="8"/>
        <v>#REF!</v>
      </c>
      <c r="Z9" s="25" t="e">
        <f t="shared" si="9"/>
        <v>#REF!</v>
      </c>
      <c r="AA9" s="58" t="e">
        <f t="shared" si="10"/>
        <v>#REF!</v>
      </c>
      <c r="AB9" s="58" t="e">
        <f t="shared" si="11"/>
        <v>#VALUE!</v>
      </c>
      <c r="AC9" s="25" t="e">
        <f t="shared" si="12"/>
        <v>#REF!</v>
      </c>
      <c r="AD9" s="25" t="e">
        <f t="shared" si="13"/>
        <v>#REF!</v>
      </c>
      <c r="AE9" t="e">
        <f t="shared" si="14"/>
        <v>#REF!</v>
      </c>
      <c r="AF9" t="e">
        <f t="shared" si="15"/>
        <v>#REF!</v>
      </c>
      <c r="AG9" t="e">
        <f t="shared" si="16"/>
        <v>#REF!</v>
      </c>
      <c r="AH9"/>
      <c r="AK9" s="63" t="e">
        <f t="shared" si="17"/>
        <v>#REF!</v>
      </c>
      <c r="AL9" s="64" t="e">
        <f t="shared" si="18"/>
        <v>#VALUE!</v>
      </c>
      <c r="AM9" s="58" t="e">
        <f t="shared" si="19"/>
        <v>#REF!</v>
      </c>
      <c r="AN9" s="60" t="e">
        <f t="shared" si="20"/>
        <v>#REF!</v>
      </c>
      <c r="AO9" s="25" t="e">
        <f t="shared" si="21"/>
        <v>#REF!</v>
      </c>
    </row>
    <row r="10" spans="1:41" s="25" customFormat="1" ht="14.25" customHeight="1" thickTop="1" thickBot="1">
      <c r="A10" s="47">
        <v>3</v>
      </c>
      <c r="B10" s="40" t="str">
        <f>SKP!B12</f>
        <v>Menyusun rencana triwulan pengendalian mutu program PNFI</v>
      </c>
      <c r="C10" s="39">
        <f>SKP!E12</f>
        <v>0.48</v>
      </c>
      <c r="D10" s="41">
        <f>SKP!F12</f>
        <v>4</v>
      </c>
      <c r="E10" s="42" t="str">
        <f>SKP!G12</f>
        <v>Rencana triwulan</v>
      </c>
      <c r="F10" s="43">
        <f>SKP!H12</f>
        <v>100</v>
      </c>
      <c r="G10" s="41">
        <f>SKP!I12</f>
        <v>12</v>
      </c>
      <c r="H10" s="43" t="str">
        <f>SKP!J12</f>
        <v>bulan</v>
      </c>
      <c r="I10" s="44">
        <f>SKP!K12</f>
        <v>0</v>
      </c>
      <c r="J10" s="39">
        <f>K10*SKP!D12</f>
        <v>0</v>
      </c>
      <c r="K10" s="41"/>
      <c r="L10" s="42" t="str">
        <f t="shared" si="0"/>
        <v>Rencana triwulan</v>
      </c>
      <c r="M10" s="39"/>
      <c r="N10" s="41"/>
      <c r="O10" s="43" t="str">
        <f t="shared" si="1"/>
        <v>bulan</v>
      </c>
      <c r="P10" s="45" t="s">
        <v>31</v>
      </c>
      <c r="Q10" s="65">
        <f t="shared" si="2"/>
        <v>0</v>
      </c>
      <c r="R10" s="46">
        <f t="shared" si="3"/>
        <v>0</v>
      </c>
      <c r="T10" s="25">
        <f t="shared" si="4"/>
        <v>1</v>
      </c>
      <c r="U10" s="25">
        <f t="shared" si="5"/>
        <v>0</v>
      </c>
      <c r="W10" s="25">
        <f t="shared" si="6"/>
        <v>100</v>
      </c>
      <c r="X10" s="62" t="e">
        <f t="shared" si="7"/>
        <v>#VALUE!</v>
      </c>
      <c r="Y10" s="25">
        <f t="shared" si="8"/>
        <v>0</v>
      </c>
      <c r="Z10" s="25">
        <f t="shared" si="9"/>
        <v>0</v>
      </c>
      <c r="AA10" s="58">
        <f t="shared" si="10"/>
        <v>0</v>
      </c>
      <c r="AB10" s="58" t="e">
        <f t="shared" si="11"/>
        <v>#VALUE!</v>
      </c>
      <c r="AC10" s="25">
        <f t="shared" si="12"/>
        <v>176</v>
      </c>
      <c r="AD10" s="25">
        <f t="shared" si="13"/>
        <v>0</v>
      </c>
      <c r="AE10" t="e">
        <f t="shared" si="14"/>
        <v>#VALUE!</v>
      </c>
      <c r="AF10" t="e">
        <f t="shared" si="15"/>
        <v>#VALUE!</v>
      </c>
      <c r="AG10">
        <f t="shared" si="16"/>
        <v>0</v>
      </c>
      <c r="AH10"/>
      <c r="AI10" s="60"/>
      <c r="AJ10" s="60"/>
      <c r="AK10" s="63">
        <f t="shared" si="17"/>
        <v>100</v>
      </c>
      <c r="AL10" s="64" t="e">
        <f t="shared" si="18"/>
        <v>#VALUE!</v>
      </c>
      <c r="AM10" s="58" t="e">
        <f t="shared" si="19"/>
        <v>#VALUE!</v>
      </c>
      <c r="AN10" s="60">
        <f t="shared" si="20"/>
        <v>0</v>
      </c>
      <c r="AO10" s="25">
        <f t="shared" si="21"/>
        <v>0</v>
      </c>
    </row>
    <row r="11" spans="1:41" s="25" customFormat="1" ht="14.25" customHeight="1" thickTop="1" thickBot="1">
      <c r="A11" s="47">
        <v>4</v>
      </c>
      <c r="B11" s="40" t="str">
        <f>SKP!B13</f>
        <v>Membuat instrumen pemantauan program PNFI</v>
      </c>
      <c r="C11" s="39">
        <f>SKP!E13</f>
        <v>0.48</v>
      </c>
      <c r="D11" s="41">
        <f>SKP!F13</f>
        <v>1</v>
      </c>
      <c r="E11" s="42" t="str">
        <f>SKP!G13</f>
        <v>Instrumen</v>
      </c>
      <c r="F11" s="43">
        <f>SKP!H13</f>
        <v>100</v>
      </c>
      <c r="G11" s="41">
        <f>SKP!I13</f>
        <v>12</v>
      </c>
      <c r="H11" s="43" t="str">
        <f>SKP!J13</f>
        <v>bulan</v>
      </c>
      <c r="I11" s="44">
        <f>SKP!K13</f>
        <v>0</v>
      </c>
      <c r="J11" s="39">
        <f>K11*SKP!D13</f>
        <v>0</v>
      </c>
      <c r="K11" s="41"/>
      <c r="L11" s="42" t="str">
        <f t="shared" si="0"/>
        <v>Instrumen</v>
      </c>
      <c r="M11" s="39"/>
      <c r="N11" s="41"/>
      <c r="O11" s="43" t="str">
        <f t="shared" si="1"/>
        <v>bulan</v>
      </c>
      <c r="P11" s="45" t="s">
        <v>31</v>
      </c>
      <c r="Q11" s="65">
        <f t="shared" si="2"/>
        <v>0</v>
      </c>
      <c r="R11" s="46">
        <f t="shared" si="3"/>
        <v>0</v>
      </c>
      <c r="T11" s="25">
        <f t="shared" si="4"/>
        <v>1</v>
      </c>
      <c r="U11" s="25">
        <f t="shared" si="5"/>
        <v>0</v>
      </c>
      <c r="W11" s="25">
        <f t="shared" si="6"/>
        <v>100</v>
      </c>
      <c r="X11" s="62" t="e">
        <f t="shared" si="7"/>
        <v>#VALUE!</v>
      </c>
      <c r="Y11" s="25">
        <f t="shared" si="8"/>
        <v>0</v>
      </c>
      <c r="Z11" s="25">
        <f t="shared" si="9"/>
        <v>0</v>
      </c>
      <c r="AA11" s="58">
        <f t="shared" si="10"/>
        <v>0</v>
      </c>
      <c r="AB11" s="58" t="e">
        <f t="shared" si="11"/>
        <v>#VALUE!</v>
      </c>
      <c r="AC11" s="25">
        <f t="shared" si="12"/>
        <v>176</v>
      </c>
      <c r="AD11" s="25">
        <f t="shared" si="13"/>
        <v>0</v>
      </c>
      <c r="AE11" t="e">
        <f t="shared" si="14"/>
        <v>#VALUE!</v>
      </c>
      <c r="AF11" t="e">
        <f t="shared" si="15"/>
        <v>#VALUE!</v>
      </c>
      <c r="AG11">
        <f t="shared" si="16"/>
        <v>0</v>
      </c>
      <c r="AH11"/>
      <c r="AK11" s="63">
        <f t="shared" si="17"/>
        <v>100</v>
      </c>
      <c r="AL11" s="64" t="e">
        <f t="shared" si="18"/>
        <v>#VALUE!</v>
      </c>
      <c r="AM11" s="58" t="e">
        <f t="shared" si="19"/>
        <v>#VALUE!</v>
      </c>
      <c r="AN11" s="60">
        <f t="shared" si="20"/>
        <v>0</v>
      </c>
      <c r="AO11" s="25">
        <f t="shared" si="21"/>
        <v>0</v>
      </c>
    </row>
    <row r="12" spans="1:41" s="25" customFormat="1" ht="16.5" customHeight="1" thickTop="1" thickBot="1">
      <c r="A12" s="47">
        <v>5</v>
      </c>
      <c r="B12" s="40" t="str">
        <f>SKP!B14</f>
        <v>Mengumpulkan data program PNFI</v>
      </c>
      <c r="C12" s="39">
        <f>SKP!E14</f>
        <v>0.36</v>
      </c>
      <c r="D12" s="41">
        <f>SKP!F14</f>
        <v>6</v>
      </c>
      <c r="E12" s="42" t="str">
        <f>SKP!G14</f>
        <v>Data</v>
      </c>
      <c r="F12" s="43">
        <f>SKP!H14</f>
        <v>100</v>
      </c>
      <c r="G12" s="41">
        <f>SKP!I14</f>
        <v>12</v>
      </c>
      <c r="H12" s="43" t="str">
        <f>SKP!J14</f>
        <v>bulan</v>
      </c>
      <c r="I12" s="44">
        <f>SKP!K14</f>
        <v>0</v>
      </c>
      <c r="J12" s="39">
        <f>K12*SKP!D14</f>
        <v>0</v>
      </c>
      <c r="K12" s="41"/>
      <c r="L12" s="42" t="str">
        <f t="shared" si="0"/>
        <v>Data</v>
      </c>
      <c r="M12" s="39"/>
      <c r="N12" s="41"/>
      <c r="O12" s="43" t="str">
        <f t="shared" si="1"/>
        <v>bulan</v>
      </c>
      <c r="P12" s="45" t="s">
        <v>31</v>
      </c>
      <c r="Q12" s="65">
        <f t="shared" si="2"/>
        <v>0</v>
      </c>
      <c r="R12" s="46">
        <f t="shared" si="3"/>
        <v>0</v>
      </c>
      <c r="T12" s="25">
        <f t="shared" si="4"/>
        <v>1</v>
      </c>
      <c r="U12" s="25">
        <f t="shared" si="5"/>
        <v>0</v>
      </c>
      <c r="W12" s="25">
        <f t="shared" si="6"/>
        <v>100</v>
      </c>
      <c r="X12" s="62" t="e">
        <f t="shared" si="7"/>
        <v>#VALUE!</v>
      </c>
      <c r="Y12" s="25">
        <f t="shared" si="8"/>
        <v>0</v>
      </c>
      <c r="Z12" s="25">
        <f t="shared" si="9"/>
        <v>0</v>
      </c>
      <c r="AA12" s="58">
        <f t="shared" si="10"/>
        <v>0</v>
      </c>
      <c r="AB12" s="58" t="e">
        <f t="shared" si="11"/>
        <v>#VALUE!</v>
      </c>
      <c r="AC12" s="25">
        <f t="shared" si="12"/>
        <v>176</v>
      </c>
      <c r="AD12" s="25">
        <f t="shared" si="13"/>
        <v>0</v>
      </c>
      <c r="AE12" t="e">
        <f t="shared" si="14"/>
        <v>#VALUE!</v>
      </c>
      <c r="AF12" t="e">
        <f t="shared" si="15"/>
        <v>#VALUE!</v>
      </c>
      <c r="AG12">
        <f t="shared" si="16"/>
        <v>0</v>
      </c>
      <c r="AH12"/>
      <c r="AK12" s="58">
        <f t="shared" si="17"/>
        <v>100</v>
      </c>
      <c r="AL12" s="59" t="e">
        <f t="shared" si="18"/>
        <v>#VALUE!</v>
      </c>
      <c r="AM12" s="58" t="e">
        <f t="shared" si="19"/>
        <v>#VALUE!</v>
      </c>
      <c r="AN12" s="60">
        <f t="shared" si="20"/>
        <v>0</v>
      </c>
      <c r="AO12" s="25">
        <f t="shared" si="21"/>
        <v>0</v>
      </c>
    </row>
    <row r="13" spans="1:41" s="25" customFormat="1" ht="15" customHeight="1" thickTop="1" thickBot="1">
      <c r="A13" s="47">
        <v>6</v>
      </c>
      <c r="B13" s="40" t="str">
        <f>SKP!B15</f>
        <v>Menganalisis hasil pemantauan pelaksanaan program PNFI</v>
      </c>
      <c r="C13" s="39">
        <f>SKP!E15</f>
        <v>0.36</v>
      </c>
      <c r="D13" s="41">
        <f>SKP!F15</f>
        <v>6</v>
      </c>
      <c r="E13" s="42" t="str">
        <f>SKP!G15</f>
        <v>Laporan</v>
      </c>
      <c r="F13" s="43">
        <f>SKP!H15</f>
        <v>100</v>
      </c>
      <c r="G13" s="41">
        <f>SKP!I15</f>
        <v>12</v>
      </c>
      <c r="H13" s="43" t="str">
        <f>SKP!J15</f>
        <v>bulan</v>
      </c>
      <c r="I13" s="44">
        <f>SKP!K15</f>
        <v>0</v>
      </c>
      <c r="J13" s="39">
        <f>K13*SKP!D15</f>
        <v>0</v>
      </c>
      <c r="K13" s="41"/>
      <c r="L13" s="42" t="str">
        <f t="shared" si="0"/>
        <v>Laporan</v>
      </c>
      <c r="M13" s="39"/>
      <c r="N13" s="41"/>
      <c r="O13" s="43" t="str">
        <f t="shared" si="1"/>
        <v>bulan</v>
      </c>
      <c r="P13" s="45" t="s">
        <v>31</v>
      </c>
      <c r="Q13" s="65">
        <f t="shared" si="2"/>
        <v>0</v>
      </c>
      <c r="R13" s="46">
        <f t="shared" si="3"/>
        <v>0</v>
      </c>
      <c r="T13" s="25">
        <f t="shared" si="4"/>
        <v>1</v>
      </c>
      <c r="U13" s="25">
        <f t="shared" si="5"/>
        <v>0</v>
      </c>
      <c r="W13" s="25">
        <f t="shared" si="6"/>
        <v>100</v>
      </c>
      <c r="X13" s="62" t="e">
        <f t="shared" si="7"/>
        <v>#VALUE!</v>
      </c>
      <c r="Y13" s="25">
        <f t="shared" si="8"/>
        <v>0</v>
      </c>
      <c r="Z13" s="25">
        <f t="shared" si="9"/>
        <v>0</v>
      </c>
      <c r="AA13" s="58">
        <f t="shared" si="10"/>
        <v>0</v>
      </c>
      <c r="AB13" s="58" t="e">
        <f t="shared" si="11"/>
        <v>#VALUE!</v>
      </c>
      <c r="AC13" s="25">
        <f t="shared" si="12"/>
        <v>176</v>
      </c>
      <c r="AD13" s="25">
        <f t="shared" si="13"/>
        <v>0</v>
      </c>
      <c r="AE13" t="e">
        <f t="shared" si="14"/>
        <v>#VALUE!</v>
      </c>
      <c r="AF13" t="e">
        <f t="shared" si="15"/>
        <v>#VALUE!</v>
      </c>
      <c r="AG13">
        <f t="shared" si="16"/>
        <v>0</v>
      </c>
      <c r="AH13"/>
      <c r="AK13" s="58">
        <f t="shared" si="17"/>
        <v>100</v>
      </c>
      <c r="AL13" s="59" t="e">
        <f t="shared" si="18"/>
        <v>#VALUE!</v>
      </c>
      <c r="AM13" s="58" t="e">
        <f t="shared" si="19"/>
        <v>#VALUE!</v>
      </c>
      <c r="AN13" s="60">
        <f t="shared" si="20"/>
        <v>0</v>
      </c>
      <c r="AO13" s="25">
        <f t="shared" si="21"/>
        <v>0</v>
      </c>
    </row>
    <row r="14" spans="1:41" s="25" customFormat="1" ht="12.75" customHeight="1" thickTop="1" thickBot="1">
      <c r="A14" s="47">
        <v>7</v>
      </c>
      <c r="B14" s="40" t="str">
        <f>SKP!B16</f>
        <v xml:space="preserve">Melaksanakan diskusi terfokus hasil pemantauan sebagai ketua </v>
      </c>
      <c r="C14" s="39">
        <f>SKP!E16</f>
        <v>0.12</v>
      </c>
      <c r="D14" s="41">
        <f>SKP!F16</f>
        <v>6</v>
      </c>
      <c r="E14" s="42" t="str">
        <f>SKP!G16</f>
        <v>Laporan</v>
      </c>
      <c r="F14" s="43">
        <f>SKP!H16</f>
        <v>100</v>
      </c>
      <c r="G14" s="41">
        <f>SKP!I16</f>
        <v>12</v>
      </c>
      <c r="H14" s="43" t="str">
        <f>SKP!J16</f>
        <v>bulan</v>
      </c>
      <c r="I14" s="44">
        <f>SKP!K16</f>
        <v>0</v>
      </c>
      <c r="J14" s="39">
        <f>K14*SKP!D16</f>
        <v>0</v>
      </c>
      <c r="K14" s="41"/>
      <c r="L14" s="42" t="str">
        <f t="shared" si="0"/>
        <v>Laporan</v>
      </c>
      <c r="M14" s="39"/>
      <c r="N14" s="41"/>
      <c r="O14" s="43" t="str">
        <f t="shared" si="1"/>
        <v>bulan</v>
      </c>
      <c r="P14" s="45" t="s">
        <v>31</v>
      </c>
      <c r="Q14" s="65">
        <f t="shared" si="2"/>
        <v>0</v>
      </c>
      <c r="R14" s="46">
        <f t="shared" si="3"/>
        <v>0</v>
      </c>
      <c r="T14" s="25">
        <f t="shared" si="4"/>
        <v>1</v>
      </c>
      <c r="U14" s="25">
        <f t="shared" si="5"/>
        <v>0</v>
      </c>
      <c r="W14" s="25">
        <f t="shared" si="6"/>
        <v>100</v>
      </c>
      <c r="X14" s="62" t="e">
        <f t="shared" si="7"/>
        <v>#VALUE!</v>
      </c>
      <c r="Y14" s="25">
        <f t="shared" si="8"/>
        <v>0</v>
      </c>
      <c r="Z14" s="25">
        <f t="shared" si="9"/>
        <v>0</v>
      </c>
      <c r="AA14" s="58">
        <f t="shared" si="10"/>
        <v>0</v>
      </c>
      <c r="AB14" s="58" t="e">
        <f t="shared" si="11"/>
        <v>#VALUE!</v>
      </c>
      <c r="AC14" s="25">
        <f t="shared" si="12"/>
        <v>176</v>
      </c>
      <c r="AD14" s="25">
        <f t="shared" si="13"/>
        <v>0</v>
      </c>
      <c r="AE14" t="e">
        <f t="shared" si="14"/>
        <v>#VALUE!</v>
      </c>
      <c r="AF14" t="e">
        <f t="shared" si="15"/>
        <v>#VALUE!</v>
      </c>
      <c r="AG14">
        <f t="shared" si="16"/>
        <v>0</v>
      </c>
      <c r="AH14"/>
      <c r="AK14" s="58">
        <f t="shared" si="17"/>
        <v>100</v>
      </c>
      <c r="AL14" s="59" t="e">
        <f t="shared" si="18"/>
        <v>#VALUE!</v>
      </c>
      <c r="AM14" s="58" t="e">
        <f t="shared" si="19"/>
        <v>#VALUE!</v>
      </c>
      <c r="AN14" s="60">
        <f t="shared" si="20"/>
        <v>0</v>
      </c>
      <c r="AO14" s="25">
        <f t="shared" si="21"/>
        <v>0</v>
      </c>
    </row>
    <row r="15" spans="1:41" s="25" customFormat="1" ht="15.75" customHeight="1" thickTop="1" thickBot="1">
      <c r="A15" s="47">
        <v>8</v>
      </c>
      <c r="B15" s="40" t="e">
        <f>SKP!#REF!</f>
        <v>#REF!</v>
      </c>
      <c r="C15" s="39" t="e">
        <f>SKP!#REF!</f>
        <v>#REF!</v>
      </c>
      <c r="D15" s="41" t="e">
        <f>SKP!#REF!</f>
        <v>#REF!</v>
      </c>
      <c r="E15" s="42" t="e">
        <f>SKP!#REF!</f>
        <v>#REF!</v>
      </c>
      <c r="F15" s="43" t="e">
        <f>SKP!#REF!</f>
        <v>#REF!</v>
      </c>
      <c r="G15" s="41" t="e">
        <f>SKP!#REF!</f>
        <v>#REF!</v>
      </c>
      <c r="H15" s="43" t="e">
        <f>SKP!#REF!</f>
        <v>#REF!</v>
      </c>
      <c r="I15" s="44" t="e">
        <f>SKP!#REF!</f>
        <v>#REF!</v>
      </c>
      <c r="J15" s="39" t="e">
        <f>K15*SKP!#REF!</f>
        <v>#REF!</v>
      </c>
      <c r="K15" s="41"/>
      <c r="L15" s="42" t="e">
        <f t="shared" ref="L15:L36" si="22">E15</f>
        <v>#REF!</v>
      </c>
      <c r="M15" s="39"/>
      <c r="N15" s="41"/>
      <c r="O15" s="43" t="e">
        <f t="shared" ref="O15:O36" si="23">H15</f>
        <v>#REF!</v>
      </c>
      <c r="P15" s="45" t="s">
        <v>31</v>
      </c>
      <c r="Q15" s="65" t="e">
        <f t="shared" ref="Q15:Q36" si="24">AG15</f>
        <v>#REF!</v>
      </c>
      <c r="R15" s="46" t="e">
        <f t="shared" ref="R15:R36" si="25">IF(I15="-",IF(P15="-",Q15/3,Q15/4),Q15/4)</f>
        <v>#REF!</v>
      </c>
      <c r="T15" s="25" t="e">
        <f t="shared" si="4"/>
        <v>#REF!</v>
      </c>
      <c r="U15" s="25">
        <f t="shared" si="5"/>
        <v>0</v>
      </c>
      <c r="W15" s="25" t="e">
        <f t="shared" si="6"/>
        <v>#REF!</v>
      </c>
      <c r="X15" s="62" t="e">
        <f t="shared" si="7"/>
        <v>#VALUE!</v>
      </c>
      <c r="Y15" s="25" t="e">
        <f t="shared" si="8"/>
        <v>#REF!</v>
      </c>
      <c r="Z15" s="25" t="e">
        <f t="shared" si="9"/>
        <v>#REF!</v>
      </c>
      <c r="AA15" s="58" t="e">
        <f t="shared" si="10"/>
        <v>#REF!</v>
      </c>
      <c r="AB15" s="58" t="e">
        <f t="shared" si="11"/>
        <v>#VALUE!</v>
      </c>
      <c r="AC15" s="25" t="e">
        <f t="shared" si="12"/>
        <v>#REF!</v>
      </c>
      <c r="AD15" s="25" t="e">
        <f t="shared" si="13"/>
        <v>#REF!</v>
      </c>
      <c r="AE15" t="e">
        <f t="shared" si="14"/>
        <v>#REF!</v>
      </c>
      <c r="AF15" t="e">
        <f t="shared" si="15"/>
        <v>#REF!</v>
      </c>
      <c r="AG15" t="e">
        <f t="shared" si="16"/>
        <v>#REF!</v>
      </c>
      <c r="AH15"/>
      <c r="AK15" s="58" t="e">
        <f t="shared" si="17"/>
        <v>#REF!</v>
      </c>
      <c r="AL15" s="59" t="e">
        <f t="shared" si="18"/>
        <v>#VALUE!</v>
      </c>
      <c r="AM15" s="58" t="e">
        <f t="shared" si="19"/>
        <v>#REF!</v>
      </c>
      <c r="AN15" s="60" t="e">
        <f t="shared" si="20"/>
        <v>#REF!</v>
      </c>
      <c r="AO15" s="25" t="e">
        <f t="shared" si="21"/>
        <v>#REF!</v>
      </c>
    </row>
    <row r="16" spans="1:41" s="25" customFormat="1" ht="15.75" customHeight="1" thickTop="1" thickBot="1">
      <c r="A16" s="47">
        <v>9</v>
      </c>
      <c r="B16" s="40" t="str">
        <f>SKP!B17</f>
        <v>Menyusun laporan hasil pemantauan</v>
      </c>
      <c r="C16" s="39">
        <f>SKP!E17</f>
        <v>0.24</v>
      </c>
      <c r="D16" s="41">
        <f>SKP!F17</f>
        <v>6</v>
      </c>
      <c r="E16" s="42" t="str">
        <f>SKP!G17</f>
        <v>Laporan</v>
      </c>
      <c r="F16" s="43">
        <f>SKP!H17</f>
        <v>100</v>
      </c>
      <c r="G16" s="41">
        <f>SKP!I17</f>
        <v>12</v>
      </c>
      <c r="H16" s="43" t="str">
        <f>SKP!J17</f>
        <v>bulan</v>
      </c>
      <c r="I16" s="44">
        <f>SKP!K17</f>
        <v>0</v>
      </c>
      <c r="J16" s="39">
        <f>K16*SKP!D17</f>
        <v>0</v>
      </c>
      <c r="K16" s="41"/>
      <c r="L16" s="42" t="str">
        <f t="shared" si="22"/>
        <v>Laporan</v>
      </c>
      <c r="M16" s="39"/>
      <c r="N16" s="41"/>
      <c r="O16" s="43" t="str">
        <f t="shared" si="23"/>
        <v>bulan</v>
      </c>
      <c r="P16" s="45" t="s">
        <v>31</v>
      </c>
      <c r="Q16" s="65">
        <f>AG16</f>
        <v>0</v>
      </c>
      <c r="R16" s="46">
        <f t="shared" si="25"/>
        <v>0</v>
      </c>
      <c r="T16" s="25">
        <f t="shared" si="4"/>
        <v>1</v>
      </c>
      <c r="U16" s="25">
        <f t="shared" si="5"/>
        <v>0</v>
      </c>
      <c r="W16" s="25">
        <f t="shared" si="6"/>
        <v>100</v>
      </c>
      <c r="X16" s="62" t="e">
        <f t="shared" si="7"/>
        <v>#VALUE!</v>
      </c>
      <c r="Y16" s="25">
        <f t="shared" si="8"/>
        <v>0</v>
      </c>
      <c r="Z16" s="25">
        <f t="shared" si="9"/>
        <v>0</v>
      </c>
      <c r="AA16" s="58">
        <f t="shared" si="10"/>
        <v>0</v>
      </c>
      <c r="AB16" s="58" t="e">
        <f t="shared" si="11"/>
        <v>#VALUE!</v>
      </c>
      <c r="AC16" s="25">
        <f t="shared" si="12"/>
        <v>176</v>
      </c>
      <c r="AD16" s="25">
        <f t="shared" si="13"/>
        <v>0</v>
      </c>
      <c r="AE16" t="e">
        <f t="shared" si="14"/>
        <v>#VALUE!</v>
      </c>
      <c r="AF16" t="e">
        <f t="shared" si="15"/>
        <v>#VALUE!</v>
      </c>
      <c r="AG16">
        <f t="shared" si="16"/>
        <v>0</v>
      </c>
      <c r="AH16"/>
      <c r="AK16" s="58">
        <f t="shared" si="17"/>
        <v>100</v>
      </c>
      <c r="AL16" s="59" t="e">
        <f t="shared" si="18"/>
        <v>#VALUE!</v>
      </c>
      <c r="AM16" s="58" t="e">
        <f t="shared" si="19"/>
        <v>#VALUE!</v>
      </c>
      <c r="AN16" s="60">
        <f t="shared" si="20"/>
        <v>0</v>
      </c>
      <c r="AO16" s="25">
        <f t="shared" si="21"/>
        <v>0</v>
      </c>
    </row>
    <row r="17" spans="1:40" s="25" customFormat="1" ht="15.75" customHeight="1" thickTop="1" thickBot="1">
      <c r="A17" s="47">
        <f>1+A16</f>
        <v>10</v>
      </c>
      <c r="B17" s="40" t="str">
        <f>SKP!B18</f>
        <v>Membuat instrumen penilaian program pada satuan PNFI berdasarkan standar pendidikan</v>
      </c>
      <c r="C17" s="39">
        <f>SKP!E18</f>
        <v>0.72</v>
      </c>
      <c r="D17" s="41">
        <f>SKP!F18</f>
        <v>1</v>
      </c>
      <c r="E17" s="42" t="str">
        <f>SKP!G18</f>
        <v>Instrumen</v>
      </c>
      <c r="F17" s="43">
        <f>SKP!H18</f>
        <v>100</v>
      </c>
      <c r="G17" s="41">
        <f>SKP!I18</f>
        <v>12</v>
      </c>
      <c r="H17" s="43" t="str">
        <f>SKP!J18</f>
        <v>bulan</v>
      </c>
      <c r="I17" s="44">
        <f>SKP!K18</f>
        <v>0</v>
      </c>
      <c r="J17" s="39">
        <f>K17*SKP!D18</f>
        <v>0</v>
      </c>
      <c r="K17" s="41"/>
      <c r="L17" s="42" t="str">
        <f t="shared" si="22"/>
        <v>Instrumen</v>
      </c>
      <c r="M17" s="39"/>
      <c r="N17" s="41"/>
      <c r="O17" s="43" t="str">
        <f t="shared" si="23"/>
        <v>bulan</v>
      </c>
      <c r="P17" s="45" t="s">
        <v>31</v>
      </c>
      <c r="Q17" s="65">
        <f>AG17</f>
        <v>0</v>
      </c>
      <c r="R17" s="46">
        <f t="shared" si="25"/>
        <v>0</v>
      </c>
      <c r="X17" s="62"/>
      <c r="AA17" s="58"/>
      <c r="AB17" s="58"/>
      <c r="AE17"/>
      <c r="AF17"/>
      <c r="AG17"/>
      <c r="AH17"/>
      <c r="AK17" s="58"/>
      <c r="AL17" s="59"/>
      <c r="AM17" s="58"/>
      <c r="AN17" s="60"/>
    </row>
    <row r="18" spans="1:40" s="25" customFormat="1" ht="15.75" customHeight="1" thickTop="1" thickBot="1">
      <c r="A18" s="47">
        <f t="shared" ref="A18:A36" si="26">1+A17</f>
        <v>11</v>
      </c>
      <c r="B18" s="40" t="str">
        <f>SKP!B19</f>
        <v>Melaksanakan, menganalisis, dan melaporkan  hasil penilaian program pada satuan PNFI</v>
      </c>
      <c r="C18" s="39">
        <f>SKP!E19</f>
        <v>0.72</v>
      </c>
      <c r="D18" s="41">
        <f>SKP!F19</f>
        <v>20</v>
      </c>
      <c r="E18" s="42" t="str">
        <f>SKP!G19</f>
        <v>Laporan</v>
      </c>
      <c r="F18" s="43">
        <f>SKP!H19</f>
        <v>100</v>
      </c>
      <c r="G18" s="41">
        <f>SKP!I19</f>
        <v>12</v>
      </c>
      <c r="H18" s="43" t="str">
        <f>SKP!J19</f>
        <v>bulan</v>
      </c>
      <c r="I18" s="44">
        <f>SKP!K19</f>
        <v>0</v>
      </c>
      <c r="J18" s="39">
        <f>K18*SKP!D19</f>
        <v>0</v>
      </c>
      <c r="K18" s="41"/>
      <c r="L18" s="42" t="str">
        <f t="shared" si="22"/>
        <v>Laporan</v>
      </c>
      <c r="M18" s="39"/>
      <c r="N18" s="41"/>
      <c r="O18" s="43" t="str">
        <f t="shared" si="23"/>
        <v>bulan</v>
      </c>
      <c r="P18" s="45" t="s">
        <v>31</v>
      </c>
      <c r="Q18" s="65">
        <f>AG18</f>
        <v>0</v>
      </c>
      <c r="R18" s="46">
        <f t="shared" si="25"/>
        <v>0</v>
      </c>
      <c r="X18" s="62"/>
      <c r="AA18" s="58"/>
      <c r="AB18" s="58"/>
      <c r="AE18"/>
      <c r="AF18"/>
      <c r="AG18"/>
      <c r="AH18"/>
      <c r="AK18" s="58"/>
      <c r="AL18" s="59"/>
      <c r="AM18" s="58"/>
      <c r="AN18" s="60"/>
    </row>
    <row r="19" spans="1:40" s="25" customFormat="1" ht="15.75" customHeight="1" thickTop="1" thickBot="1">
      <c r="A19" s="47">
        <f t="shared" si="26"/>
        <v>12</v>
      </c>
      <c r="B19" s="40" t="str">
        <f>SKP!B20</f>
        <v>Melakukan pembimbingan dan pembinaan kepada pendidik dan tenaga kependidikan berdasarkan standar pendidikan dengan sasaran kelompok</v>
      </c>
      <c r="C19" s="39">
        <f>SKP!E20</f>
        <v>1.2</v>
      </c>
      <c r="D19" s="41">
        <f>SKP!F20</f>
        <v>10</v>
      </c>
      <c r="E19" s="42" t="str">
        <f>SKP!G20</f>
        <v>Laporan</v>
      </c>
      <c r="F19" s="43">
        <f>SKP!H20</f>
        <v>100</v>
      </c>
      <c r="G19" s="41">
        <f>SKP!I20</f>
        <v>12</v>
      </c>
      <c r="H19" s="43" t="str">
        <f>SKP!J20</f>
        <v>bulan</v>
      </c>
      <c r="I19" s="44">
        <f>SKP!K20</f>
        <v>0</v>
      </c>
      <c r="J19" s="39">
        <f>K19*SKP!D20</f>
        <v>0</v>
      </c>
      <c r="K19" s="41"/>
      <c r="L19" s="42" t="str">
        <f t="shared" si="22"/>
        <v>Laporan</v>
      </c>
      <c r="M19" s="39"/>
      <c r="N19" s="41"/>
      <c r="O19" s="43" t="str">
        <f t="shared" si="23"/>
        <v>bulan</v>
      </c>
      <c r="P19" s="45" t="s">
        <v>31</v>
      </c>
      <c r="Q19" s="65">
        <f>AG19</f>
        <v>0</v>
      </c>
      <c r="R19" s="46">
        <f t="shared" si="25"/>
        <v>0</v>
      </c>
      <c r="X19" s="62"/>
      <c r="AA19" s="58"/>
      <c r="AB19" s="58"/>
      <c r="AE19"/>
      <c r="AF19"/>
      <c r="AG19"/>
      <c r="AH19"/>
      <c r="AK19" s="58"/>
      <c r="AL19" s="59"/>
      <c r="AM19" s="58"/>
      <c r="AN19" s="60"/>
    </row>
    <row r="20" spans="1:40" s="25" customFormat="1" ht="15.75" customHeight="1" thickTop="1" thickBot="1">
      <c r="A20" s="47">
        <f t="shared" si="26"/>
        <v>13</v>
      </c>
      <c r="B20" s="40" t="str">
        <f>SKP!B21</f>
        <v>Melakukan pembimbingan dan pembinaan kepada pendidik dan tenaga kependidikan PNF dalam melakukan penelitian atau pengembangan, pembelajaran, pelatihan, dan/atau pembimbingan dengan sasaran perorangan</v>
      </c>
      <c r="C20" s="39">
        <f>SKP!E21</f>
        <v>0.48</v>
      </c>
      <c r="D20" s="41">
        <f>SKP!F21</f>
        <v>2</v>
      </c>
      <c r="E20" s="42" t="str">
        <f>SKP!G21</f>
        <v>Laporan</v>
      </c>
      <c r="F20" s="43">
        <f>SKP!H21</f>
        <v>100</v>
      </c>
      <c r="G20" s="41">
        <f>SKP!I21</f>
        <v>12</v>
      </c>
      <c r="H20" s="43" t="str">
        <f>SKP!J21</f>
        <v>bulan</v>
      </c>
      <c r="I20" s="44">
        <f>SKP!K21</f>
        <v>0</v>
      </c>
      <c r="J20" s="39">
        <f>K20*SKP!D21</f>
        <v>0</v>
      </c>
      <c r="K20" s="41"/>
      <c r="L20" s="42" t="str">
        <f t="shared" si="22"/>
        <v>Laporan</v>
      </c>
      <c r="M20" s="39"/>
      <c r="N20" s="41"/>
      <c r="O20" s="43" t="str">
        <f t="shared" si="23"/>
        <v>bulan</v>
      </c>
      <c r="P20" s="45" t="s">
        <v>31</v>
      </c>
      <c r="Q20" s="65">
        <f t="shared" si="24"/>
        <v>0</v>
      </c>
      <c r="R20" s="46">
        <f t="shared" si="25"/>
        <v>0</v>
      </c>
      <c r="X20" s="62"/>
      <c r="AA20" s="58"/>
      <c r="AB20" s="58"/>
      <c r="AE20"/>
      <c r="AF20"/>
      <c r="AG20"/>
      <c r="AH20"/>
      <c r="AK20" s="58"/>
      <c r="AL20" s="59"/>
      <c r="AM20" s="58"/>
      <c r="AN20" s="60"/>
    </row>
    <row r="21" spans="1:40" s="25" customFormat="1" ht="15.75" customHeight="1" thickTop="1" thickBot="1">
      <c r="A21" s="47">
        <f t="shared" si="26"/>
        <v>14</v>
      </c>
      <c r="B21" s="40" t="str">
        <f>SKP!B22</f>
        <v>Melakukan pembimbingan dan pembinaan kepada pendidik dan tenaga kependidikan PNF dalam menggunakan dan mengembangkan media pembelajaran dan teknologi informasi untuk kegiatan pembelajaran, pelatihan, dan bimbingan dengan sasaran perorangan</v>
      </c>
      <c r="C21" s="39">
        <f>SKP!E22</f>
        <v>0.3</v>
      </c>
      <c r="D21" s="41">
        <f>SKP!F22</f>
        <v>2</v>
      </c>
      <c r="E21" s="42" t="str">
        <f>SKP!G22</f>
        <v>Laporan</v>
      </c>
      <c r="F21" s="43">
        <f>SKP!H22</f>
        <v>100</v>
      </c>
      <c r="G21" s="41">
        <f>SKP!I22</f>
        <v>12</v>
      </c>
      <c r="H21" s="43" t="str">
        <f>SKP!J22</f>
        <v>bulan</v>
      </c>
      <c r="I21" s="44">
        <f>SKP!K22</f>
        <v>0</v>
      </c>
      <c r="J21" s="39">
        <f>K21*SKP!D22</f>
        <v>0</v>
      </c>
      <c r="K21" s="41"/>
      <c r="L21" s="42" t="str">
        <f t="shared" si="22"/>
        <v>Laporan</v>
      </c>
      <c r="M21" s="39"/>
      <c r="N21" s="41"/>
      <c r="O21" s="43" t="str">
        <f t="shared" si="23"/>
        <v>bulan</v>
      </c>
      <c r="P21" s="45" t="s">
        <v>31</v>
      </c>
      <c r="Q21" s="65">
        <f t="shared" si="24"/>
        <v>0</v>
      </c>
      <c r="R21" s="46">
        <f t="shared" si="25"/>
        <v>0</v>
      </c>
      <c r="X21" s="62"/>
      <c r="AA21" s="58"/>
      <c r="AB21" s="58"/>
      <c r="AE21"/>
      <c r="AF21"/>
      <c r="AG21"/>
      <c r="AH21"/>
      <c r="AK21" s="58"/>
      <c r="AL21" s="59"/>
      <c r="AM21" s="58"/>
      <c r="AN21" s="60"/>
    </row>
    <row r="22" spans="1:40" s="25" customFormat="1" ht="15.75" customHeight="1" thickTop="1" thickBot="1">
      <c r="A22" s="47">
        <f t="shared" si="26"/>
        <v>15</v>
      </c>
      <c r="B22" s="40" t="str">
        <f>SKP!B23</f>
        <v>Menyusun laporan  triwulan</v>
      </c>
      <c r="C22" s="39">
        <f>SKP!E23</f>
        <v>0.24</v>
      </c>
      <c r="D22" s="41">
        <f>SKP!F23</f>
        <v>4</v>
      </c>
      <c r="E22" s="42" t="str">
        <f>SKP!G23</f>
        <v>Laporan</v>
      </c>
      <c r="F22" s="43">
        <f>SKP!H23</f>
        <v>100</v>
      </c>
      <c r="G22" s="41">
        <f>SKP!I23</f>
        <v>12</v>
      </c>
      <c r="H22" s="43" t="str">
        <f>SKP!J23</f>
        <v>bulan</v>
      </c>
      <c r="I22" s="44">
        <f>SKP!K23</f>
        <v>0</v>
      </c>
      <c r="J22" s="39">
        <f>K22*SKP!D23</f>
        <v>0</v>
      </c>
      <c r="K22" s="41"/>
      <c r="L22" s="42" t="str">
        <f t="shared" si="22"/>
        <v>Laporan</v>
      </c>
      <c r="M22" s="39"/>
      <c r="N22" s="41"/>
      <c r="O22" s="43" t="str">
        <f t="shared" si="23"/>
        <v>bulan</v>
      </c>
      <c r="P22" s="45" t="s">
        <v>31</v>
      </c>
      <c r="Q22" s="65">
        <f t="shared" si="24"/>
        <v>0</v>
      </c>
      <c r="R22" s="46">
        <f t="shared" si="25"/>
        <v>0</v>
      </c>
      <c r="X22" s="62"/>
      <c r="AA22" s="58"/>
      <c r="AB22" s="58"/>
      <c r="AE22"/>
      <c r="AF22"/>
      <c r="AG22"/>
      <c r="AH22"/>
      <c r="AK22" s="58"/>
      <c r="AL22" s="59"/>
      <c r="AM22" s="58"/>
      <c r="AN22" s="60"/>
    </row>
    <row r="23" spans="1:40" s="25" customFormat="1" ht="15.75" customHeight="1" thickTop="1" thickBot="1">
      <c r="A23" s="47">
        <f t="shared" si="26"/>
        <v>16</v>
      </c>
      <c r="B23" s="40" t="str">
        <f>SKP!B24</f>
        <v>Menyusun laporan tahunan sebagai ketua</v>
      </c>
      <c r="C23" s="39">
        <f>SKP!E24</f>
        <v>0.24</v>
      </c>
      <c r="D23" s="41">
        <f>SKP!F24</f>
        <v>1</v>
      </c>
      <c r="E23" s="42" t="str">
        <f>SKP!G24</f>
        <v>Laporan</v>
      </c>
      <c r="F23" s="43">
        <f>SKP!H24</f>
        <v>100</v>
      </c>
      <c r="G23" s="41">
        <f>SKP!I24</f>
        <v>12</v>
      </c>
      <c r="H23" s="43" t="str">
        <f>SKP!J24</f>
        <v>bulan</v>
      </c>
      <c r="I23" s="44">
        <f>SKP!K24</f>
        <v>0</v>
      </c>
      <c r="J23" s="39">
        <f>K23*SKP!D24</f>
        <v>0</v>
      </c>
      <c r="K23" s="41"/>
      <c r="L23" s="42" t="str">
        <f t="shared" si="22"/>
        <v>Laporan</v>
      </c>
      <c r="M23" s="39"/>
      <c r="N23" s="41"/>
      <c r="O23" s="43" t="str">
        <f t="shared" si="23"/>
        <v>bulan</v>
      </c>
      <c r="P23" s="45" t="s">
        <v>31</v>
      </c>
      <c r="Q23" s="65">
        <f t="shared" si="24"/>
        <v>0</v>
      </c>
      <c r="R23" s="46">
        <f t="shared" si="25"/>
        <v>0</v>
      </c>
      <c r="X23" s="62"/>
      <c r="AA23" s="58"/>
      <c r="AB23" s="58"/>
      <c r="AE23"/>
      <c r="AF23"/>
      <c r="AG23"/>
      <c r="AH23"/>
      <c r="AK23" s="58"/>
      <c r="AL23" s="59"/>
      <c r="AM23" s="58"/>
      <c r="AN23" s="60"/>
    </row>
    <row r="24" spans="1:40" s="25" customFormat="1" ht="15.75" customHeight="1" thickTop="1" thickBot="1">
      <c r="A24" s="47">
        <f t="shared" si="26"/>
        <v>17</v>
      </c>
      <c r="B24" s="40" t="e">
        <f>SKP!#REF!</f>
        <v>#REF!</v>
      </c>
      <c r="C24" s="39" t="e">
        <f>SKP!#REF!</f>
        <v>#REF!</v>
      </c>
      <c r="D24" s="41" t="e">
        <f>SKP!#REF!</f>
        <v>#REF!</v>
      </c>
      <c r="E24" s="42" t="e">
        <f>SKP!#REF!</f>
        <v>#REF!</v>
      </c>
      <c r="F24" s="43" t="e">
        <f>SKP!#REF!</f>
        <v>#REF!</v>
      </c>
      <c r="G24" s="41" t="e">
        <f>SKP!#REF!</f>
        <v>#REF!</v>
      </c>
      <c r="H24" s="43" t="e">
        <f>SKP!#REF!</f>
        <v>#REF!</v>
      </c>
      <c r="I24" s="44" t="e">
        <f>SKP!#REF!</f>
        <v>#REF!</v>
      </c>
      <c r="J24" s="39" t="e">
        <f>K24*SKP!#REF!</f>
        <v>#REF!</v>
      </c>
      <c r="K24" s="41"/>
      <c r="L24" s="42" t="e">
        <f t="shared" si="22"/>
        <v>#REF!</v>
      </c>
      <c r="M24" s="39"/>
      <c r="N24" s="41"/>
      <c r="O24" s="43" t="e">
        <f t="shared" si="23"/>
        <v>#REF!</v>
      </c>
      <c r="P24" s="45" t="s">
        <v>31</v>
      </c>
      <c r="Q24" s="65">
        <f t="shared" si="24"/>
        <v>0</v>
      </c>
      <c r="R24" s="46" t="e">
        <f t="shared" si="25"/>
        <v>#REF!</v>
      </c>
      <c r="X24" s="62"/>
      <c r="AA24" s="58"/>
      <c r="AB24" s="58"/>
      <c r="AE24"/>
      <c r="AF24"/>
      <c r="AG24"/>
      <c r="AH24"/>
      <c r="AK24" s="58"/>
      <c r="AL24" s="59"/>
      <c r="AM24" s="58"/>
      <c r="AN24" s="60"/>
    </row>
    <row r="25" spans="1:40" s="25" customFormat="1" ht="15.75" customHeight="1" thickTop="1" thickBot="1">
      <c r="A25" s="47">
        <f t="shared" si="26"/>
        <v>18</v>
      </c>
      <c r="B25" s="40" t="e">
        <f>SKP!#REF!</f>
        <v>#REF!</v>
      </c>
      <c r="C25" s="39" t="e">
        <f>SKP!#REF!</f>
        <v>#REF!</v>
      </c>
      <c r="D25" s="41" t="e">
        <f>SKP!#REF!</f>
        <v>#REF!</v>
      </c>
      <c r="E25" s="42" t="e">
        <f>SKP!#REF!</f>
        <v>#REF!</v>
      </c>
      <c r="F25" s="43" t="e">
        <f>SKP!#REF!</f>
        <v>#REF!</v>
      </c>
      <c r="G25" s="41" t="e">
        <f>SKP!#REF!</f>
        <v>#REF!</v>
      </c>
      <c r="H25" s="43" t="e">
        <f>SKP!#REF!</f>
        <v>#REF!</v>
      </c>
      <c r="I25" s="44" t="e">
        <f>SKP!#REF!</f>
        <v>#REF!</v>
      </c>
      <c r="J25" s="39" t="e">
        <f>K25*SKP!#REF!</f>
        <v>#REF!</v>
      </c>
      <c r="K25" s="41"/>
      <c r="L25" s="42" t="e">
        <f t="shared" si="22"/>
        <v>#REF!</v>
      </c>
      <c r="M25" s="39"/>
      <c r="N25" s="41"/>
      <c r="O25" s="43" t="e">
        <f t="shared" si="23"/>
        <v>#REF!</v>
      </c>
      <c r="P25" s="45" t="s">
        <v>31</v>
      </c>
      <c r="Q25" s="65">
        <f t="shared" si="24"/>
        <v>0</v>
      </c>
      <c r="R25" s="46" t="e">
        <f t="shared" si="25"/>
        <v>#REF!</v>
      </c>
      <c r="X25" s="62"/>
      <c r="AA25" s="58"/>
      <c r="AB25" s="58"/>
      <c r="AE25"/>
      <c r="AF25"/>
      <c r="AG25"/>
      <c r="AH25"/>
      <c r="AK25" s="58"/>
      <c r="AL25" s="59"/>
      <c r="AM25" s="58"/>
      <c r="AN25" s="60"/>
    </row>
    <row r="26" spans="1:40" s="25" customFormat="1" ht="15.75" customHeight="1" thickTop="1" thickBot="1">
      <c r="A26" s="47">
        <f t="shared" si="26"/>
        <v>19</v>
      </c>
      <c r="B26" s="40" t="e">
        <f>SKP!#REF!</f>
        <v>#REF!</v>
      </c>
      <c r="C26" s="39" t="e">
        <f>SKP!#REF!</f>
        <v>#REF!</v>
      </c>
      <c r="D26" s="41" t="e">
        <f>SKP!#REF!</f>
        <v>#REF!</v>
      </c>
      <c r="E26" s="42" t="e">
        <f>SKP!#REF!</f>
        <v>#REF!</v>
      </c>
      <c r="F26" s="43" t="e">
        <f>SKP!#REF!</f>
        <v>#REF!</v>
      </c>
      <c r="G26" s="41" t="e">
        <f>SKP!#REF!</f>
        <v>#REF!</v>
      </c>
      <c r="H26" s="43" t="e">
        <f>SKP!#REF!</f>
        <v>#REF!</v>
      </c>
      <c r="I26" s="44" t="e">
        <f>SKP!#REF!</f>
        <v>#REF!</v>
      </c>
      <c r="J26" s="39" t="e">
        <f>K26*SKP!#REF!</f>
        <v>#REF!</v>
      </c>
      <c r="K26" s="41"/>
      <c r="L26" s="42" t="e">
        <f t="shared" si="22"/>
        <v>#REF!</v>
      </c>
      <c r="M26" s="39"/>
      <c r="N26" s="41"/>
      <c r="O26" s="43" t="e">
        <f t="shared" si="23"/>
        <v>#REF!</v>
      </c>
      <c r="P26" s="45" t="s">
        <v>31</v>
      </c>
      <c r="Q26" s="65">
        <f t="shared" si="24"/>
        <v>0</v>
      </c>
      <c r="R26" s="46" t="e">
        <f t="shared" si="25"/>
        <v>#REF!</v>
      </c>
      <c r="X26" s="62"/>
      <c r="AA26" s="58"/>
      <c r="AB26" s="58"/>
      <c r="AE26"/>
      <c r="AF26"/>
      <c r="AG26"/>
      <c r="AH26"/>
      <c r="AK26" s="58"/>
      <c r="AL26" s="59"/>
      <c r="AM26" s="58"/>
      <c r="AN26" s="60"/>
    </row>
    <row r="27" spans="1:40" s="25" customFormat="1" ht="15.75" customHeight="1" thickTop="1" thickBot="1">
      <c r="A27" s="47">
        <f t="shared" si="26"/>
        <v>20</v>
      </c>
      <c r="B27" s="40" t="e">
        <f>SKP!#REF!</f>
        <v>#REF!</v>
      </c>
      <c r="C27" s="39" t="e">
        <f>SKP!#REF!</f>
        <v>#REF!</v>
      </c>
      <c r="D27" s="41" t="e">
        <f>SKP!#REF!</f>
        <v>#REF!</v>
      </c>
      <c r="E27" s="42" t="e">
        <f>SKP!#REF!</f>
        <v>#REF!</v>
      </c>
      <c r="F27" s="43" t="e">
        <f>SKP!#REF!</f>
        <v>#REF!</v>
      </c>
      <c r="G27" s="41" t="e">
        <f>SKP!#REF!</f>
        <v>#REF!</v>
      </c>
      <c r="H27" s="43" t="e">
        <f>SKP!#REF!</f>
        <v>#REF!</v>
      </c>
      <c r="I27" s="44" t="e">
        <f>SKP!#REF!</f>
        <v>#REF!</v>
      </c>
      <c r="J27" s="39" t="e">
        <f>K27*SKP!#REF!</f>
        <v>#REF!</v>
      </c>
      <c r="K27" s="41"/>
      <c r="L27" s="42" t="e">
        <f t="shared" si="22"/>
        <v>#REF!</v>
      </c>
      <c r="M27" s="39"/>
      <c r="N27" s="41"/>
      <c r="O27" s="43" t="e">
        <f t="shared" si="23"/>
        <v>#REF!</v>
      </c>
      <c r="P27" s="45" t="s">
        <v>31</v>
      </c>
      <c r="Q27" s="65">
        <f t="shared" si="24"/>
        <v>0</v>
      </c>
      <c r="R27" s="46" t="e">
        <f t="shared" si="25"/>
        <v>#REF!</v>
      </c>
      <c r="X27" s="62"/>
      <c r="AA27" s="58"/>
      <c r="AB27" s="58"/>
      <c r="AE27"/>
      <c r="AF27"/>
      <c r="AG27"/>
      <c r="AH27"/>
      <c r="AK27" s="58"/>
      <c r="AL27" s="59"/>
      <c r="AM27" s="58"/>
      <c r="AN27" s="60"/>
    </row>
    <row r="28" spans="1:40" s="25" customFormat="1" ht="15.75" customHeight="1" thickTop="1" thickBot="1">
      <c r="A28" s="47">
        <f t="shared" si="26"/>
        <v>21</v>
      </c>
      <c r="B28" s="40" t="e">
        <f>SKP!#REF!</f>
        <v>#REF!</v>
      </c>
      <c r="C28" s="39" t="e">
        <f>SKP!#REF!</f>
        <v>#REF!</v>
      </c>
      <c r="D28" s="41" t="e">
        <f>SKP!#REF!</f>
        <v>#REF!</v>
      </c>
      <c r="E28" s="42" t="e">
        <f>SKP!#REF!</f>
        <v>#REF!</v>
      </c>
      <c r="F28" s="43" t="e">
        <f>SKP!#REF!</f>
        <v>#REF!</v>
      </c>
      <c r="G28" s="41" t="e">
        <f>SKP!#REF!</f>
        <v>#REF!</v>
      </c>
      <c r="H28" s="43" t="e">
        <f>SKP!#REF!</f>
        <v>#REF!</v>
      </c>
      <c r="I28" s="44" t="e">
        <f>SKP!#REF!</f>
        <v>#REF!</v>
      </c>
      <c r="J28" s="39" t="e">
        <f>K28*SKP!#REF!</f>
        <v>#REF!</v>
      </c>
      <c r="K28" s="41"/>
      <c r="L28" s="42" t="e">
        <f t="shared" si="22"/>
        <v>#REF!</v>
      </c>
      <c r="M28" s="39"/>
      <c r="N28" s="41"/>
      <c r="O28" s="43" t="e">
        <f t="shared" si="23"/>
        <v>#REF!</v>
      </c>
      <c r="P28" s="45" t="s">
        <v>31</v>
      </c>
      <c r="Q28" s="65">
        <f t="shared" si="24"/>
        <v>0</v>
      </c>
      <c r="R28" s="46" t="e">
        <f t="shared" si="25"/>
        <v>#REF!</v>
      </c>
      <c r="X28" s="62"/>
      <c r="AA28" s="58"/>
      <c r="AB28" s="58"/>
      <c r="AE28"/>
      <c r="AF28"/>
      <c r="AG28"/>
      <c r="AH28"/>
      <c r="AK28" s="58"/>
      <c r="AL28" s="59"/>
      <c r="AM28" s="58"/>
      <c r="AN28" s="60"/>
    </row>
    <row r="29" spans="1:40" s="25" customFormat="1" ht="15.75" customHeight="1" thickTop="1" thickBot="1">
      <c r="A29" s="47">
        <f t="shared" si="26"/>
        <v>22</v>
      </c>
      <c r="B29" s="40" t="e">
        <f>SKP!#REF!</f>
        <v>#REF!</v>
      </c>
      <c r="C29" s="39" t="e">
        <f>SKP!#REF!</f>
        <v>#REF!</v>
      </c>
      <c r="D29" s="41" t="e">
        <f>SKP!#REF!</f>
        <v>#REF!</v>
      </c>
      <c r="E29" s="42" t="e">
        <f>SKP!#REF!</f>
        <v>#REF!</v>
      </c>
      <c r="F29" s="43" t="e">
        <f>SKP!#REF!</f>
        <v>#REF!</v>
      </c>
      <c r="G29" s="41" t="e">
        <f>SKP!#REF!</f>
        <v>#REF!</v>
      </c>
      <c r="H29" s="43" t="e">
        <f>SKP!#REF!</f>
        <v>#REF!</v>
      </c>
      <c r="I29" s="44" t="e">
        <f>SKP!#REF!</f>
        <v>#REF!</v>
      </c>
      <c r="J29" s="39" t="e">
        <f>K29*SKP!#REF!</f>
        <v>#REF!</v>
      </c>
      <c r="K29" s="41"/>
      <c r="L29" s="42" t="e">
        <f t="shared" si="22"/>
        <v>#REF!</v>
      </c>
      <c r="M29" s="39"/>
      <c r="N29" s="41"/>
      <c r="O29" s="43" t="e">
        <f t="shared" si="23"/>
        <v>#REF!</v>
      </c>
      <c r="P29" s="45" t="s">
        <v>31</v>
      </c>
      <c r="Q29" s="65">
        <f t="shared" si="24"/>
        <v>0</v>
      </c>
      <c r="R29" s="46" t="e">
        <f t="shared" si="25"/>
        <v>#REF!</v>
      </c>
      <c r="X29" s="62"/>
      <c r="AA29" s="58"/>
      <c r="AB29" s="58"/>
      <c r="AE29"/>
      <c r="AF29"/>
      <c r="AG29"/>
      <c r="AH29"/>
      <c r="AK29" s="58"/>
      <c r="AL29" s="59"/>
      <c r="AM29" s="58"/>
      <c r="AN29" s="60"/>
    </row>
    <row r="30" spans="1:40" s="25" customFormat="1" ht="15.75" customHeight="1" thickTop="1" thickBot="1">
      <c r="A30" s="47">
        <f t="shared" si="26"/>
        <v>23</v>
      </c>
      <c r="B30" s="40" t="e">
        <f>SKP!#REF!</f>
        <v>#REF!</v>
      </c>
      <c r="C30" s="39" t="e">
        <f>SKP!#REF!</f>
        <v>#REF!</v>
      </c>
      <c r="D30" s="41" t="e">
        <f>SKP!#REF!</f>
        <v>#REF!</v>
      </c>
      <c r="E30" s="42" t="e">
        <f>SKP!#REF!</f>
        <v>#REF!</v>
      </c>
      <c r="F30" s="43" t="e">
        <f>SKP!#REF!</f>
        <v>#REF!</v>
      </c>
      <c r="G30" s="41" t="e">
        <f>SKP!#REF!</f>
        <v>#REF!</v>
      </c>
      <c r="H30" s="43" t="e">
        <f>SKP!#REF!</f>
        <v>#REF!</v>
      </c>
      <c r="I30" s="44" t="e">
        <f>SKP!#REF!</f>
        <v>#REF!</v>
      </c>
      <c r="J30" s="39" t="e">
        <f>K30*SKP!#REF!</f>
        <v>#REF!</v>
      </c>
      <c r="K30" s="41"/>
      <c r="L30" s="42" t="e">
        <f t="shared" si="22"/>
        <v>#REF!</v>
      </c>
      <c r="M30" s="39"/>
      <c r="N30" s="41"/>
      <c r="O30" s="43" t="e">
        <f t="shared" si="23"/>
        <v>#REF!</v>
      </c>
      <c r="P30" s="45" t="s">
        <v>31</v>
      </c>
      <c r="Q30" s="65">
        <f t="shared" si="24"/>
        <v>0</v>
      </c>
      <c r="R30" s="46" t="e">
        <f t="shared" si="25"/>
        <v>#REF!</v>
      </c>
      <c r="X30" s="62"/>
      <c r="AA30" s="58"/>
      <c r="AB30" s="58"/>
      <c r="AE30"/>
      <c r="AF30"/>
      <c r="AG30"/>
      <c r="AH30"/>
      <c r="AK30" s="58"/>
      <c r="AL30" s="59"/>
      <c r="AM30" s="58"/>
      <c r="AN30" s="60"/>
    </row>
    <row r="31" spans="1:40" s="25" customFormat="1" ht="15.75" customHeight="1" thickTop="1" thickBot="1">
      <c r="A31" s="47">
        <f t="shared" si="26"/>
        <v>24</v>
      </c>
      <c r="B31" s="40" t="e">
        <f>SKP!#REF!</f>
        <v>#REF!</v>
      </c>
      <c r="C31" s="39" t="e">
        <f>SKP!#REF!</f>
        <v>#REF!</v>
      </c>
      <c r="D31" s="41" t="e">
        <f>SKP!#REF!</f>
        <v>#REF!</v>
      </c>
      <c r="E31" s="42" t="e">
        <f>SKP!#REF!</f>
        <v>#REF!</v>
      </c>
      <c r="F31" s="43" t="e">
        <f>SKP!#REF!</f>
        <v>#REF!</v>
      </c>
      <c r="G31" s="41" t="e">
        <f>SKP!#REF!</f>
        <v>#REF!</v>
      </c>
      <c r="H31" s="43" t="e">
        <f>SKP!#REF!</f>
        <v>#REF!</v>
      </c>
      <c r="I31" s="44" t="e">
        <f>SKP!#REF!</f>
        <v>#REF!</v>
      </c>
      <c r="J31" s="39" t="e">
        <f>K31*SKP!#REF!</f>
        <v>#REF!</v>
      </c>
      <c r="K31" s="41"/>
      <c r="L31" s="42" t="e">
        <f t="shared" si="22"/>
        <v>#REF!</v>
      </c>
      <c r="M31" s="39"/>
      <c r="N31" s="41"/>
      <c r="O31" s="43" t="e">
        <f t="shared" si="23"/>
        <v>#REF!</v>
      </c>
      <c r="P31" s="45" t="s">
        <v>31</v>
      </c>
      <c r="Q31" s="65">
        <f t="shared" si="24"/>
        <v>0</v>
      </c>
      <c r="R31" s="46" t="e">
        <f t="shared" si="25"/>
        <v>#REF!</v>
      </c>
      <c r="X31" s="62"/>
      <c r="AA31" s="58"/>
      <c r="AB31" s="58"/>
      <c r="AE31"/>
      <c r="AF31"/>
      <c r="AG31"/>
      <c r="AH31"/>
      <c r="AK31" s="58"/>
      <c r="AL31" s="59"/>
      <c r="AM31" s="58"/>
      <c r="AN31" s="60"/>
    </row>
    <row r="32" spans="1:40" s="25" customFormat="1" ht="15.75" customHeight="1" thickTop="1" thickBot="1">
      <c r="A32" s="47">
        <f t="shared" si="26"/>
        <v>25</v>
      </c>
      <c r="B32" s="40" t="e">
        <f>SKP!#REF!</f>
        <v>#REF!</v>
      </c>
      <c r="C32" s="39" t="e">
        <f>SKP!#REF!</f>
        <v>#REF!</v>
      </c>
      <c r="D32" s="41" t="e">
        <f>SKP!#REF!</f>
        <v>#REF!</v>
      </c>
      <c r="E32" s="42" t="e">
        <f>SKP!#REF!</f>
        <v>#REF!</v>
      </c>
      <c r="F32" s="43" t="e">
        <f>SKP!#REF!</f>
        <v>#REF!</v>
      </c>
      <c r="G32" s="41" t="e">
        <f>SKP!#REF!</f>
        <v>#REF!</v>
      </c>
      <c r="H32" s="43" t="e">
        <f>SKP!#REF!</f>
        <v>#REF!</v>
      </c>
      <c r="I32" s="44" t="e">
        <f>SKP!#REF!</f>
        <v>#REF!</v>
      </c>
      <c r="J32" s="39" t="e">
        <f>K32*SKP!#REF!</f>
        <v>#REF!</v>
      </c>
      <c r="K32" s="41"/>
      <c r="L32" s="42" t="e">
        <f t="shared" si="22"/>
        <v>#REF!</v>
      </c>
      <c r="M32" s="39"/>
      <c r="N32" s="41"/>
      <c r="O32" s="43" t="e">
        <f t="shared" si="23"/>
        <v>#REF!</v>
      </c>
      <c r="P32" s="45" t="s">
        <v>31</v>
      </c>
      <c r="Q32" s="65">
        <f t="shared" si="24"/>
        <v>0</v>
      </c>
      <c r="R32" s="46" t="e">
        <f t="shared" si="25"/>
        <v>#REF!</v>
      </c>
      <c r="X32" s="62"/>
      <c r="AA32" s="58"/>
      <c r="AB32" s="58"/>
      <c r="AE32"/>
      <c r="AF32"/>
      <c r="AG32"/>
      <c r="AH32"/>
      <c r="AK32" s="58"/>
      <c r="AL32" s="59"/>
      <c r="AM32" s="58"/>
      <c r="AN32" s="60"/>
    </row>
    <row r="33" spans="1:41" s="25" customFormat="1" ht="15.75" customHeight="1" thickTop="1" thickBot="1">
      <c r="A33" s="47">
        <f t="shared" si="26"/>
        <v>26</v>
      </c>
      <c r="B33" s="40" t="e">
        <f>SKP!#REF!</f>
        <v>#REF!</v>
      </c>
      <c r="C33" s="39" t="e">
        <f>SKP!#REF!</f>
        <v>#REF!</v>
      </c>
      <c r="D33" s="41" t="e">
        <f>SKP!#REF!</f>
        <v>#REF!</v>
      </c>
      <c r="E33" s="42" t="e">
        <f>SKP!#REF!</f>
        <v>#REF!</v>
      </c>
      <c r="F33" s="43" t="e">
        <f>SKP!#REF!</f>
        <v>#REF!</v>
      </c>
      <c r="G33" s="41" t="e">
        <f>SKP!#REF!</f>
        <v>#REF!</v>
      </c>
      <c r="H33" s="43" t="e">
        <f>SKP!#REF!</f>
        <v>#REF!</v>
      </c>
      <c r="I33" s="44" t="e">
        <f>SKP!#REF!</f>
        <v>#REF!</v>
      </c>
      <c r="J33" s="39" t="e">
        <f>K33*SKP!#REF!</f>
        <v>#REF!</v>
      </c>
      <c r="K33" s="41"/>
      <c r="L33" s="42" t="e">
        <f t="shared" si="22"/>
        <v>#REF!</v>
      </c>
      <c r="M33" s="39"/>
      <c r="N33" s="41"/>
      <c r="O33" s="43" t="e">
        <f t="shared" si="23"/>
        <v>#REF!</v>
      </c>
      <c r="P33" s="45" t="s">
        <v>31</v>
      </c>
      <c r="Q33" s="65">
        <f t="shared" si="24"/>
        <v>0</v>
      </c>
      <c r="R33" s="46" t="e">
        <f t="shared" si="25"/>
        <v>#REF!</v>
      </c>
      <c r="X33" s="62"/>
      <c r="AA33" s="58"/>
      <c r="AB33" s="58"/>
      <c r="AE33"/>
      <c r="AF33"/>
      <c r="AG33"/>
      <c r="AH33"/>
      <c r="AK33" s="58"/>
      <c r="AL33" s="59"/>
      <c r="AM33" s="58"/>
      <c r="AN33" s="60"/>
    </row>
    <row r="34" spans="1:41" s="25" customFormat="1" ht="15.75" customHeight="1" thickTop="1" thickBot="1">
      <c r="A34" s="47">
        <f t="shared" si="26"/>
        <v>27</v>
      </c>
      <c r="B34" s="40" t="e">
        <f>SKP!#REF!</f>
        <v>#REF!</v>
      </c>
      <c r="C34" s="39" t="e">
        <f>SKP!#REF!</f>
        <v>#REF!</v>
      </c>
      <c r="D34" s="41" t="e">
        <f>SKP!#REF!</f>
        <v>#REF!</v>
      </c>
      <c r="E34" s="42" t="e">
        <f>SKP!#REF!</f>
        <v>#REF!</v>
      </c>
      <c r="F34" s="43" t="e">
        <f>SKP!#REF!</f>
        <v>#REF!</v>
      </c>
      <c r="G34" s="41" t="e">
        <f>SKP!#REF!</f>
        <v>#REF!</v>
      </c>
      <c r="H34" s="43" t="e">
        <f>SKP!#REF!</f>
        <v>#REF!</v>
      </c>
      <c r="I34" s="44" t="e">
        <f>SKP!#REF!</f>
        <v>#REF!</v>
      </c>
      <c r="J34" s="39" t="e">
        <f>K34*SKP!#REF!</f>
        <v>#REF!</v>
      </c>
      <c r="K34" s="41"/>
      <c r="L34" s="42" t="e">
        <f t="shared" si="22"/>
        <v>#REF!</v>
      </c>
      <c r="M34" s="39"/>
      <c r="N34" s="41"/>
      <c r="O34" s="43" t="e">
        <f t="shared" si="23"/>
        <v>#REF!</v>
      </c>
      <c r="P34" s="45" t="s">
        <v>31</v>
      </c>
      <c r="Q34" s="65">
        <f t="shared" si="24"/>
        <v>0</v>
      </c>
      <c r="R34" s="46" t="e">
        <f t="shared" si="25"/>
        <v>#REF!</v>
      </c>
      <c r="X34" s="62"/>
      <c r="AA34" s="58"/>
      <c r="AB34" s="58"/>
      <c r="AE34"/>
      <c r="AF34"/>
      <c r="AG34"/>
      <c r="AH34"/>
      <c r="AK34" s="58"/>
      <c r="AL34" s="59"/>
      <c r="AM34" s="58"/>
      <c r="AN34" s="60"/>
    </row>
    <row r="35" spans="1:41" s="25" customFormat="1" ht="15.75" customHeight="1" thickTop="1" thickBot="1">
      <c r="A35" s="47">
        <f t="shared" si="26"/>
        <v>28</v>
      </c>
      <c r="B35" s="40" t="e">
        <f>SKP!#REF!</f>
        <v>#REF!</v>
      </c>
      <c r="C35" s="39" t="e">
        <f>SKP!#REF!</f>
        <v>#REF!</v>
      </c>
      <c r="D35" s="41" t="e">
        <f>SKP!#REF!</f>
        <v>#REF!</v>
      </c>
      <c r="E35" s="42" t="e">
        <f>SKP!#REF!</f>
        <v>#REF!</v>
      </c>
      <c r="F35" s="43" t="e">
        <f>SKP!#REF!</f>
        <v>#REF!</v>
      </c>
      <c r="G35" s="41" t="e">
        <f>SKP!#REF!</f>
        <v>#REF!</v>
      </c>
      <c r="H35" s="43" t="e">
        <f>SKP!#REF!</f>
        <v>#REF!</v>
      </c>
      <c r="I35" s="44" t="e">
        <f>SKP!#REF!</f>
        <v>#REF!</v>
      </c>
      <c r="J35" s="39" t="e">
        <f>K35*SKP!#REF!</f>
        <v>#REF!</v>
      </c>
      <c r="K35" s="41"/>
      <c r="L35" s="42" t="e">
        <f t="shared" si="22"/>
        <v>#REF!</v>
      </c>
      <c r="M35" s="39"/>
      <c r="N35" s="41"/>
      <c r="O35" s="43" t="e">
        <f t="shared" si="23"/>
        <v>#REF!</v>
      </c>
      <c r="P35" s="45" t="s">
        <v>31</v>
      </c>
      <c r="Q35" s="65">
        <f t="shared" si="24"/>
        <v>0</v>
      </c>
      <c r="R35" s="46" t="e">
        <f t="shared" si="25"/>
        <v>#REF!</v>
      </c>
      <c r="X35" s="62"/>
      <c r="AA35" s="58"/>
      <c r="AB35" s="58"/>
      <c r="AE35"/>
      <c r="AF35"/>
      <c r="AG35"/>
      <c r="AH35"/>
      <c r="AK35" s="58"/>
      <c r="AL35" s="59"/>
      <c r="AM35" s="58"/>
      <c r="AN35" s="60"/>
    </row>
    <row r="36" spans="1:41" s="25" customFormat="1" ht="15.75" customHeight="1" thickTop="1" thickBot="1">
      <c r="A36" s="47">
        <f t="shared" si="26"/>
        <v>29</v>
      </c>
      <c r="B36" s="40" t="e">
        <f>SKP!#REF!</f>
        <v>#REF!</v>
      </c>
      <c r="C36" s="39" t="e">
        <f>SKP!#REF!</f>
        <v>#REF!</v>
      </c>
      <c r="D36" s="41" t="e">
        <f>SKP!#REF!</f>
        <v>#REF!</v>
      </c>
      <c r="E36" s="42" t="e">
        <f>SKP!#REF!</f>
        <v>#REF!</v>
      </c>
      <c r="F36" s="43" t="e">
        <f>SKP!#REF!</f>
        <v>#REF!</v>
      </c>
      <c r="G36" s="41" t="e">
        <f>SKP!#REF!</f>
        <v>#REF!</v>
      </c>
      <c r="H36" s="43" t="e">
        <f>SKP!#REF!</f>
        <v>#REF!</v>
      </c>
      <c r="I36" s="44" t="e">
        <f>SKP!#REF!</f>
        <v>#REF!</v>
      </c>
      <c r="J36" s="39" t="e">
        <f>K36*SKP!#REF!</f>
        <v>#REF!</v>
      </c>
      <c r="K36" s="41"/>
      <c r="L36" s="42" t="e">
        <f t="shared" si="22"/>
        <v>#REF!</v>
      </c>
      <c r="M36" s="39"/>
      <c r="N36" s="41"/>
      <c r="O36" s="43" t="e">
        <f t="shared" si="23"/>
        <v>#REF!</v>
      </c>
      <c r="P36" s="45" t="s">
        <v>31</v>
      </c>
      <c r="Q36" s="65">
        <f t="shared" si="24"/>
        <v>0</v>
      </c>
      <c r="R36" s="46" t="e">
        <f t="shared" si="25"/>
        <v>#REF!</v>
      </c>
      <c r="X36" s="62"/>
      <c r="AA36" s="58"/>
      <c r="AB36" s="58"/>
      <c r="AE36"/>
      <c r="AF36"/>
      <c r="AG36"/>
      <c r="AH36"/>
      <c r="AK36" s="58"/>
      <c r="AL36" s="59"/>
      <c r="AM36" s="58"/>
      <c r="AN36" s="60"/>
    </row>
    <row r="37" spans="1:41" s="25" customFormat="1" ht="15.75" customHeight="1" thickTop="1">
      <c r="A37" s="47"/>
      <c r="B37" s="40"/>
      <c r="C37" s="39" t="e">
        <f t="shared" ref="C37:J37" si="27">SUM(C8:C36)</f>
        <v>#REF!</v>
      </c>
      <c r="D37" s="41" t="e">
        <f t="shared" si="27"/>
        <v>#REF!</v>
      </c>
      <c r="E37" s="43" t="e">
        <f t="shared" si="27"/>
        <v>#REF!</v>
      </c>
      <c r="F37" s="39" t="e">
        <f t="shared" si="27"/>
        <v>#REF!</v>
      </c>
      <c r="G37" s="41" t="e">
        <f t="shared" si="27"/>
        <v>#REF!</v>
      </c>
      <c r="H37" s="67" t="e">
        <f t="shared" si="27"/>
        <v>#REF!</v>
      </c>
      <c r="I37" s="41" t="e">
        <f t="shared" si="27"/>
        <v>#REF!</v>
      </c>
      <c r="J37" s="41" t="e">
        <f t="shared" si="27"/>
        <v>#REF!</v>
      </c>
      <c r="K37" s="41"/>
      <c r="L37" s="42" t="e">
        <f>E37</f>
        <v>#REF!</v>
      </c>
      <c r="M37" s="39"/>
      <c r="N37" s="41"/>
      <c r="O37" s="67" t="e">
        <f>SUM(O8:O36)</f>
        <v>#REF!</v>
      </c>
      <c r="P37" s="45" t="s">
        <v>31</v>
      </c>
      <c r="Q37" s="66" t="e">
        <f>AG37</f>
        <v>#REF!</v>
      </c>
      <c r="R37" s="46" t="e">
        <f>IF(I37="-",IF(P37="-",Q37/3,Q37/4),Q37/4)</f>
        <v>#REF!</v>
      </c>
      <c r="T37" s="25" t="e">
        <f>IF(D37&gt;0,1,0)</f>
        <v>#REF!</v>
      </c>
      <c r="U37" s="25">
        <f>IFERROR(R37,0)</f>
        <v>0</v>
      </c>
      <c r="W37" s="25" t="e">
        <f>100-(N37/G37*100)</f>
        <v>#REF!</v>
      </c>
      <c r="X37" s="62" t="e">
        <f>100-(P37/I37*100)</f>
        <v>#VALUE!</v>
      </c>
      <c r="Y37" s="25" t="e">
        <f>K37/D37*100</f>
        <v>#REF!</v>
      </c>
      <c r="Z37" s="25" t="e">
        <f>M37/F37*100</f>
        <v>#REF!</v>
      </c>
      <c r="AA37" s="58" t="e">
        <f>IF(W37&gt;24,AD37,AC37)</f>
        <v>#REF!</v>
      </c>
      <c r="AB37" s="58" t="e">
        <f>IF(X37&gt;24,AF37,AE37)</f>
        <v>#VALUE!</v>
      </c>
      <c r="AC37" s="25" t="e">
        <f>((1.76*G37-N37)/G37)*100</f>
        <v>#REF!</v>
      </c>
      <c r="AD37" s="25" t="e">
        <f>76-((((1.76*G37-N37)/G37)*100)-100)</f>
        <v>#REF!</v>
      </c>
      <c r="AE37" t="e">
        <f>((1.76*I37-P37)/I37)*100</f>
        <v>#REF!</v>
      </c>
      <c r="AF37" t="e">
        <f>76-((((1.76*I37-P37)/I37)*100)-100)</f>
        <v>#REF!</v>
      </c>
      <c r="AG37" t="e">
        <f>IFERROR(SUM(Y37:AB37),SUM(Y37:AA37))</f>
        <v>#REF!</v>
      </c>
      <c r="AH37"/>
      <c r="AK37" s="58" t="e">
        <f>100-(N37/G37*100)</f>
        <v>#REF!</v>
      </c>
      <c r="AL37" s="59" t="e">
        <f>100-(P37/I37*100)</f>
        <v>#VALUE!</v>
      </c>
      <c r="AM37" s="58" t="e">
        <f>IF(AND(AK37&gt;24,AL37&gt;24),(IFERROR(((K37/D37*100)+(M37/F37*100)+(76-((((1.76*G37-N37)/G37)*100)-100))+(76-((((1.76*I37-P37)/I37)*100)-100))),((K37/D37*100)+(M37/F37*100)+(76-((((1.76*G37-N37)/G37)*100)-100))))),(IFERROR(((K37/D37*100)+(M37/F37*100)+(((1.76*G37-N37)/G37)*100))+(((1.76*I37-P37)/I37)*100),((K37/D37*100)+(M37/F37*100)+(((1.76*G37-N37)/G37)*100)))))</f>
        <v>#REF!</v>
      </c>
      <c r="AN37" s="60" t="e">
        <f>IF(AK37&gt;24,(((K37/D37*100)+(M37/F37*100)+(76-((((1.76*G37-N37)/G37)*100)-100)))),(((K37/D37*100)+(M37/F37*100)+(((1.76*G37-N37)/G37)*100))))</f>
        <v>#REF!</v>
      </c>
      <c r="AO37" s="25" t="e">
        <f>IFERROR(AM37,AN37)</f>
        <v>#REF!</v>
      </c>
    </row>
    <row r="38" spans="1:41" ht="26.25" customHeight="1" thickBot="1">
      <c r="A38" s="12"/>
      <c r="B38" s="16" t="s">
        <v>50</v>
      </c>
      <c r="C38" s="23"/>
      <c r="D38" s="142"/>
      <c r="E38" s="143"/>
      <c r="F38" s="143"/>
      <c r="G38" s="143"/>
      <c r="H38" s="143"/>
      <c r="I38" s="144"/>
      <c r="J38" s="13"/>
      <c r="K38" s="135"/>
      <c r="L38" s="136"/>
      <c r="M38" s="136"/>
      <c r="N38" s="136"/>
      <c r="O38" s="136"/>
      <c r="P38" s="137"/>
      <c r="Q38" s="14"/>
      <c r="R38" s="15"/>
    </row>
    <row r="39" spans="1:41" ht="15.75" customHeight="1" thickTop="1" thickBot="1">
      <c r="A39" s="48">
        <v>1</v>
      </c>
      <c r="B39" s="49" t="s">
        <v>34</v>
      </c>
      <c r="C39" s="49"/>
      <c r="D39" s="119"/>
      <c r="E39" s="119"/>
      <c r="F39" s="119"/>
      <c r="G39" s="119"/>
      <c r="H39" s="119"/>
      <c r="I39" s="119"/>
      <c r="J39" s="50"/>
      <c r="K39" s="120"/>
      <c r="L39" s="120"/>
      <c r="M39" s="120"/>
      <c r="N39" s="120"/>
      <c r="O39" s="120"/>
      <c r="P39" s="120"/>
      <c r="Q39" s="48"/>
      <c r="R39" s="116"/>
      <c r="Z39" s="61" t="s">
        <v>44</v>
      </c>
      <c r="AJ39" s="61" t="s">
        <v>40</v>
      </c>
      <c r="AL39" s="60"/>
    </row>
    <row r="40" spans="1:41" ht="15.75" customHeight="1" thickTop="1" thickBot="1">
      <c r="A40" s="48"/>
      <c r="B40" s="49" t="s">
        <v>34</v>
      </c>
      <c r="C40" s="49"/>
      <c r="D40" s="119"/>
      <c r="E40" s="119"/>
      <c r="F40" s="119"/>
      <c r="G40" s="119"/>
      <c r="H40" s="119"/>
      <c r="I40" s="119"/>
      <c r="J40" s="50"/>
      <c r="K40" s="120"/>
      <c r="L40" s="120"/>
      <c r="M40" s="120"/>
      <c r="N40" s="120"/>
      <c r="O40" s="120"/>
      <c r="P40" s="120"/>
      <c r="Q40" s="48"/>
      <c r="R40" s="117"/>
      <c r="Z40" t="s">
        <v>45</v>
      </c>
      <c r="AJ40" t="s">
        <v>41</v>
      </c>
      <c r="AL40" s="60"/>
    </row>
    <row r="41" spans="1:41" ht="15.75" customHeight="1" thickTop="1" thickBot="1">
      <c r="A41" s="48">
        <v>2</v>
      </c>
      <c r="B41" s="49" t="s">
        <v>35</v>
      </c>
      <c r="C41" s="49"/>
      <c r="D41" s="119"/>
      <c r="E41" s="119"/>
      <c r="F41" s="119"/>
      <c r="G41" s="119"/>
      <c r="H41" s="119"/>
      <c r="I41" s="119"/>
      <c r="J41" s="50"/>
      <c r="K41" s="120"/>
      <c r="L41" s="120"/>
      <c r="M41" s="120"/>
      <c r="N41" s="120"/>
      <c r="O41" s="120"/>
      <c r="P41" s="120"/>
      <c r="Q41" s="48"/>
      <c r="R41" s="116"/>
      <c r="AL41" s="60"/>
    </row>
    <row r="42" spans="1:41" ht="15.75" customHeight="1" thickTop="1" thickBot="1">
      <c r="A42" s="48"/>
      <c r="B42" s="49" t="s">
        <v>35</v>
      </c>
      <c r="C42" s="49"/>
      <c r="D42" s="119"/>
      <c r="E42" s="119"/>
      <c r="F42" s="119"/>
      <c r="G42" s="119"/>
      <c r="H42" s="119"/>
      <c r="I42" s="119"/>
      <c r="J42" s="50"/>
      <c r="K42" s="120"/>
      <c r="L42" s="120"/>
      <c r="M42" s="120"/>
      <c r="N42" s="120"/>
      <c r="O42" s="120"/>
      <c r="P42" s="120"/>
      <c r="Q42" s="48"/>
      <c r="R42" s="118"/>
      <c r="X42">
        <f>SUM(Y12:AA12)</f>
        <v>0</v>
      </c>
    </row>
    <row r="43" spans="1:41" ht="15.75" customHeight="1" thickTop="1" thickBot="1">
      <c r="A43" s="51"/>
      <c r="B43" s="52"/>
      <c r="C43" s="52"/>
      <c r="D43" s="53"/>
      <c r="E43" s="53"/>
      <c r="F43" s="53"/>
      <c r="G43" s="53"/>
      <c r="H43" s="53"/>
      <c r="I43" s="53"/>
      <c r="J43" s="54"/>
      <c r="K43" s="55"/>
      <c r="L43" s="55"/>
      <c r="M43" s="55"/>
      <c r="N43" s="55"/>
      <c r="O43" s="55"/>
      <c r="P43" s="55"/>
      <c r="Q43" s="56"/>
      <c r="R43" s="57"/>
    </row>
    <row r="44" spans="1:41" ht="13.5" customHeight="1" thickTop="1">
      <c r="A44" s="127" t="s">
        <v>20</v>
      </c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9"/>
      <c r="R44" s="26" t="e">
        <f>(SUM(U8:U37)/T44)+R39+R41</f>
        <v>#REF!</v>
      </c>
      <c r="T44" t="e">
        <f>SUM(T8:T39)</f>
        <v>#REF!</v>
      </c>
    </row>
    <row r="45" spans="1:41" ht="13.5" customHeight="1" thickBot="1">
      <c r="A45" s="130"/>
      <c r="B45" s="131"/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2"/>
      <c r="R45" s="35" t="e">
        <f>IF(R44&lt;=50,"(Buruk)",IF(R44&lt;=60,"(Sedang)",IF(R44&lt;=75,"(Cukup)",IF(R44&lt;=90.99,"(Baik)","(Sangat Baik)"))))</f>
        <v>#REF!</v>
      </c>
    </row>
    <row r="46" spans="1:41" ht="7.5" customHeight="1" thickTop="1"/>
    <row r="47" spans="1:41">
      <c r="M47" s="73" t="s">
        <v>32</v>
      </c>
      <c r="N47" s="71"/>
      <c r="O47" s="71"/>
      <c r="P47" s="71"/>
      <c r="Q47" s="71"/>
      <c r="R47" s="71"/>
    </row>
    <row r="48" spans="1:41">
      <c r="M48" s="73" t="s">
        <v>28</v>
      </c>
      <c r="N48" s="73"/>
      <c r="O48" s="73"/>
      <c r="P48" s="73"/>
      <c r="Q48" s="73"/>
      <c r="R48" s="73"/>
    </row>
    <row r="49" spans="13:18" ht="13.5" customHeight="1"/>
    <row r="50" spans="13:18" ht="5.25" customHeight="1"/>
    <row r="51" spans="13:18">
      <c r="M51" s="70">
        <f>SKP!A30</f>
        <v>0</v>
      </c>
      <c r="N51" s="70"/>
      <c r="O51" s="70"/>
      <c r="P51" s="70"/>
      <c r="Q51" s="70"/>
      <c r="R51" s="70"/>
    </row>
    <row r="52" spans="13:18">
      <c r="M52" s="71">
        <f>SKP!A31</f>
        <v>0</v>
      </c>
      <c r="N52" s="71"/>
      <c r="O52" s="71"/>
      <c r="P52" s="71"/>
      <c r="Q52" s="71"/>
      <c r="R52" s="71"/>
    </row>
  </sheetData>
  <mergeCells count="36">
    <mergeCell ref="A3:Q3"/>
    <mergeCell ref="N7:O7"/>
    <mergeCell ref="N6:O6"/>
    <mergeCell ref="Q5:Q6"/>
    <mergeCell ref="D38:I38"/>
    <mergeCell ref="D5:I5"/>
    <mergeCell ref="D7:E7"/>
    <mergeCell ref="G7:H7"/>
    <mergeCell ref="A44:Q45"/>
    <mergeCell ref="K6:L6"/>
    <mergeCell ref="D6:E6"/>
    <mergeCell ref="M51:R51"/>
    <mergeCell ref="M52:R52"/>
    <mergeCell ref="K38:P38"/>
    <mergeCell ref="G6:H6"/>
    <mergeCell ref="K7:L7"/>
    <mergeCell ref="D39:I39"/>
    <mergeCell ref="K39:P39"/>
    <mergeCell ref="A1:R1"/>
    <mergeCell ref="A2:R2"/>
    <mergeCell ref="M47:R47"/>
    <mergeCell ref="M48:R48"/>
    <mergeCell ref="R5:R6"/>
    <mergeCell ref="K5:P5"/>
    <mergeCell ref="A5:A6"/>
    <mergeCell ref="B5:B6"/>
    <mergeCell ref="C5:C6"/>
    <mergeCell ref="J5:J6"/>
    <mergeCell ref="R39:R40"/>
    <mergeCell ref="R41:R42"/>
    <mergeCell ref="D40:I40"/>
    <mergeCell ref="K40:P40"/>
    <mergeCell ref="D41:I41"/>
    <mergeCell ref="K41:P41"/>
    <mergeCell ref="D42:I42"/>
    <mergeCell ref="K42:P42"/>
  </mergeCells>
  <phoneticPr fontId="1" type="noConversion"/>
  <pageMargins left="0.74803149606299213" right="0.74803149606299213" top="0.98425196850393704" bottom="0.98425196850393704" header="0.51181102362204722" footer="0.51181102362204722"/>
  <pageSetup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SKP</vt:lpstr>
      <vt:lpstr>PENGUKURAN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bkn</dc:creator>
  <cp:lastModifiedBy>user</cp:lastModifiedBy>
  <cp:lastPrinted>2012-07-05T02:18:12Z</cp:lastPrinted>
  <dcterms:created xsi:type="dcterms:W3CDTF">2010-10-07T03:41:24Z</dcterms:created>
  <dcterms:modified xsi:type="dcterms:W3CDTF">2014-01-24T18:48:17Z</dcterms:modified>
</cp:coreProperties>
</file>